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drawings/drawing7.xml" ContentType="application/vnd.openxmlformats-officedocument.drawing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8.xml" ContentType="application/vnd.openxmlformats-officedocument.drawing+xml"/>
  <Override PartName="/xl/charts/chart1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43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VGARZON\para publicar\"/>
    </mc:Choice>
  </mc:AlternateContent>
  <xr:revisionPtr revIDLastSave="0" documentId="8_{28B7FFC4-C00D-491C-BC06-70D655F8F209}" xr6:coauthVersionLast="45" xr6:coauthVersionMax="45" xr10:uidLastSave="{00000000-0000-0000-0000-000000000000}"/>
  <bookViews>
    <workbookView xWindow="-120" yWindow="-120" windowWidth="20730" windowHeight="11160" firstSheet="3" activeTab="3" xr2:uid="{00000000-000D-0000-FFFF-FFFF00000000}"/>
  </bookViews>
  <sheets>
    <sheet name="2018" sheetId="2" state="hidden" r:id="rId1"/>
    <sheet name="1.IMPACTO" sheetId="3" r:id="rId2"/>
    <sheet name="2.CLIENTE" sheetId="4" r:id="rId3"/>
    <sheet name="3.PROCESOS INTERNOS" sheetId="5" r:id="rId4"/>
    <sheet name="4.APRENDIZAJE.INNOVACION" sheetId="6" r:id="rId5"/>
    <sheet name="5.FINANCIERA" sheetId="7" r:id="rId6"/>
    <sheet name="RESUMEN TOTAL" sheetId="8" r:id="rId7"/>
    <sheet name="FORMULA" sheetId="11" state="hidden" r:id="rId8"/>
    <sheet name="CERTIFICADO-2014" sheetId="9" state="hidden" r:id="rId9"/>
    <sheet name="Hoja2" sheetId="10" state="hidden" r:id="rId10"/>
  </sheets>
  <definedNames>
    <definedName name="_xlnm._FilterDatabase" localSheetId="1" hidden="1">'1.IMPACTO'!$A$8:$AG$23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H16" i="7" l="1"/>
  <c r="AH17" i="7" l="1"/>
  <c r="AH15" i="7"/>
  <c r="AH14" i="7"/>
  <c r="AH13" i="7"/>
  <c r="AH12" i="7"/>
  <c r="AH11" i="7"/>
  <c r="AH16" i="5" l="1"/>
  <c r="AH15" i="4"/>
  <c r="AH15" i="5"/>
  <c r="AH13" i="5"/>
  <c r="AH12" i="5"/>
  <c r="AH11" i="5"/>
  <c r="AH13" i="6" l="1"/>
  <c r="AH12" i="6"/>
  <c r="AH11" i="6"/>
  <c r="AH19" i="4" l="1"/>
  <c r="AH18" i="4"/>
  <c r="AH17" i="4"/>
  <c r="AH16" i="4"/>
  <c r="AH14" i="4"/>
  <c r="AH13" i="4"/>
  <c r="AH12" i="4"/>
  <c r="AK13" i="3" l="1"/>
  <c r="AK12" i="3"/>
  <c r="AK10" i="3"/>
  <c r="AI22" i="3"/>
  <c r="AI21" i="3"/>
  <c r="AI20" i="3"/>
  <c r="AI19" i="3"/>
  <c r="AI18" i="3"/>
  <c r="AI17" i="3"/>
  <c r="AI16" i="3"/>
  <c r="AI15" i="3"/>
  <c r="AI14" i="3"/>
  <c r="AI13" i="3"/>
  <c r="AI12" i="3"/>
  <c r="AI11" i="3"/>
  <c r="AI10" i="3"/>
  <c r="AH11" i="4"/>
  <c r="AK11" i="3"/>
  <c r="AA20" i="4" l="1"/>
  <c r="Y20" i="4"/>
  <c r="Z20" i="4"/>
  <c r="AA18" i="7"/>
  <c r="D9" i="9" l="1"/>
  <c r="AB18" i="7" l="1"/>
  <c r="Z18" i="7"/>
  <c r="D82" i="8" s="1"/>
  <c r="Y18" i="7"/>
  <c r="AH14" i="5"/>
  <c r="AF17" i="5"/>
  <c r="AE23" i="3"/>
  <c r="E78" i="8" s="1"/>
  <c r="AK19" i="3"/>
  <c r="AK21" i="3"/>
  <c r="AF14" i="6"/>
  <c r="AJ11" i="6"/>
  <c r="AB17" i="5"/>
  <c r="AA17" i="5"/>
  <c r="Z17" i="5"/>
  <c r="D80" i="8" s="1"/>
  <c r="Y14" i="6"/>
  <c r="G4" i="11"/>
  <c r="G5" i="11"/>
  <c r="AB20" i="4"/>
  <c r="AC23" i="3"/>
  <c r="Z23" i="3"/>
  <c r="F6" i="10"/>
  <c r="E6" i="10"/>
  <c r="AB14" i="6"/>
  <c r="AA14" i="6"/>
  <c r="Z14" i="6"/>
  <c r="D81" i="8" s="1"/>
  <c r="Y17" i="5"/>
  <c r="AB23" i="3"/>
  <c r="AA23" i="3"/>
  <c r="D78" i="8" s="1"/>
  <c r="Y115" i="2"/>
  <c r="Z115" i="2" s="1"/>
  <c r="Y104" i="2"/>
  <c r="Z104" i="2" s="1"/>
  <c r="Y70" i="2"/>
  <c r="Z70" i="2" s="1"/>
  <c r="Y39" i="2"/>
  <c r="Z39" i="2" s="1"/>
  <c r="Y29" i="2"/>
  <c r="Z29" i="2" s="1"/>
  <c r="X125" i="2"/>
  <c r="V125" i="2"/>
  <c r="W125" i="2"/>
  <c r="O75" i="2"/>
  <c r="O111" i="2"/>
  <c r="O104" i="2"/>
  <c r="O102" i="2"/>
  <c r="O92" i="2"/>
  <c r="O93" i="2"/>
  <c r="O94" i="2"/>
  <c r="O95" i="2"/>
  <c r="O96" i="2"/>
  <c r="O91" i="2"/>
  <c r="O80" i="2"/>
  <c r="O81" i="2"/>
  <c r="O82" i="2"/>
  <c r="O83" i="2"/>
  <c r="O84" i="2"/>
  <c r="O85" i="2"/>
  <c r="O86" i="2"/>
  <c r="O87" i="2"/>
  <c r="O88" i="2"/>
  <c r="O89" i="2"/>
  <c r="O79" i="2"/>
  <c r="O77" i="2"/>
  <c r="O70" i="2"/>
  <c r="O71" i="2"/>
  <c r="O72" i="2"/>
  <c r="O73" i="2"/>
  <c r="O74" i="2"/>
  <c r="O69" i="2"/>
  <c r="O67" i="2"/>
  <c r="O61" i="2"/>
  <c r="O60" i="2"/>
  <c r="O55" i="2"/>
  <c r="O52" i="2"/>
  <c r="O42" i="2"/>
  <c r="O43" i="2"/>
  <c r="O44" i="2"/>
  <c r="O45" i="2"/>
  <c r="O46" i="2"/>
  <c r="O47" i="2"/>
  <c r="O48" i="2"/>
  <c r="O49" i="2"/>
  <c r="O41" i="2"/>
  <c r="E116" i="2"/>
  <c r="D116" i="2"/>
  <c r="V127" i="2" l="1"/>
  <c r="AE17" i="5"/>
  <c r="AK18" i="3"/>
  <c r="AJ13" i="6"/>
  <c r="AD17" i="5"/>
  <c r="E80" i="8" s="1"/>
  <c r="AK17" i="3"/>
  <c r="AG23" i="3"/>
  <c r="AF23" i="3"/>
  <c r="F78" i="8" s="1"/>
  <c r="AK22" i="3"/>
  <c r="AK20" i="3"/>
  <c r="AK16" i="3"/>
  <c r="AK14" i="3"/>
  <c r="AK15" i="3"/>
  <c r="D79" i="8"/>
  <c r="D83" i="8" s="1"/>
  <c r="AH17" i="5"/>
  <c r="AF18" i="7"/>
  <c r="AJ18" i="4"/>
  <c r="AJ17" i="4"/>
  <c r="AJ12" i="7"/>
  <c r="AJ12" i="6"/>
  <c r="AD14" i="6"/>
  <c r="E81" i="8" s="1"/>
  <c r="AC18" i="7"/>
  <c r="AJ14" i="7"/>
  <c r="AD18" i="7"/>
  <c r="E82" i="8" s="1"/>
  <c r="AJ13" i="7"/>
  <c r="AJ17" i="7"/>
  <c r="AJ16" i="7"/>
  <c r="AJ15" i="7"/>
  <c r="AJ12" i="4"/>
  <c r="AJ13" i="4"/>
  <c r="AJ14" i="4"/>
  <c r="AJ15" i="4"/>
  <c r="AJ16" i="4"/>
  <c r="AJ19" i="4"/>
  <c r="AE18" i="7"/>
  <c r="Z116" i="2"/>
  <c r="Z117" i="2" s="1"/>
  <c r="AJ11" i="4"/>
  <c r="AJ11" i="5"/>
  <c r="AJ12" i="5"/>
  <c r="AJ13" i="5"/>
  <c r="AJ14" i="5"/>
  <c r="AJ15" i="5"/>
  <c r="AJ16" i="5"/>
  <c r="AJ11" i="7"/>
  <c r="AE14" i="6"/>
  <c r="AC14" i="6"/>
  <c r="AC17" i="5"/>
  <c r="AF20" i="4"/>
  <c r="AD20" i="4"/>
  <c r="E79" i="8" s="1"/>
  <c r="AE20" i="4"/>
  <c r="AC20" i="4"/>
  <c r="W20" i="4" s="1"/>
  <c r="AD23" i="3"/>
  <c r="AG24" i="3" l="1"/>
  <c r="AF19" i="7"/>
  <c r="AF15" i="6"/>
  <c r="AF21" i="4"/>
  <c r="AF18" i="5"/>
  <c r="F80" i="8"/>
  <c r="AK23" i="3"/>
  <c r="F82" i="8"/>
  <c r="F81" i="8"/>
  <c r="AJ20" i="4"/>
  <c r="F79" i="8"/>
  <c r="E83" i="8"/>
  <c r="AJ18" i="7"/>
  <c r="AH18" i="7"/>
  <c r="AH14" i="6"/>
  <c r="AH20" i="4"/>
  <c r="AJ17" i="5"/>
  <c r="AJ14" i="6"/>
  <c r="AI23" i="3"/>
  <c r="F83" i="8" l="1"/>
  <c r="D14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cinterno</author>
  </authors>
  <commentList>
    <comment ref="I96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>cinterno:</t>
        </r>
        <r>
          <rPr>
            <sz val="8"/>
            <color indexed="81"/>
            <rFont val="Tahoma"/>
            <family val="2"/>
          </rPr>
          <t xml:space="preserve">
SE CUMPLIRIA EL 100%</t>
        </r>
      </text>
    </comment>
    <comment ref="I97" authorId="0" shapeId="0" xr:uid="{00000000-0006-0000-0000-000002000000}">
      <text>
        <r>
          <rPr>
            <b/>
            <sz val="8"/>
            <color indexed="81"/>
            <rFont val="Tahoma"/>
            <family val="2"/>
          </rPr>
          <t>cinterno:</t>
        </r>
        <r>
          <rPr>
            <sz val="8"/>
            <color indexed="81"/>
            <rFont val="Tahoma"/>
            <family val="2"/>
          </rPr>
          <t xml:space="preserve">
CRISTINA RELATA QUE CUMPLE EL 100% AL FINALIZAR EL AÑO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cinterno</author>
    <author>Samy</author>
  </authors>
  <commentList>
    <comment ref="W10" authorId="0" shapeId="0" xr:uid="{00000000-0006-0000-0100-000001000000}">
      <text>
        <r>
          <rPr>
            <b/>
            <sz val="9"/>
            <color indexed="81"/>
            <rFont val="Tahoma"/>
            <charset val="1"/>
          </rPr>
          <t>cinterno:</t>
        </r>
        <r>
          <rPr>
            <sz val="9"/>
            <color indexed="81"/>
            <rFont val="Tahoma"/>
            <charset val="1"/>
          </rPr>
          <t xml:space="preserve">
 Adherencia al plan de tratamiento HTA Proporción ISOLUCION</t>
        </r>
      </text>
    </comment>
    <comment ref="W12" authorId="0" shapeId="0" xr:uid="{29E10569-7E8C-472E-9E4D-A293F87E3568}">
      <text>
        <r>
          <rPr>
            <b/>
            <sz val="9"/>
            <color indexed="81"/>
            <rFont val="Tahoma"/>
            <family val="2"/>
          </rPr>
          <t>cinterno:</t>
        </r>
        <r>
          <rPr>
            <sz val="9"/>
            <color indexed="81"/>
            <rFont val="Tahoma"/>
            <family val="2"/>
          </rPr>
          <t xml:space="preserve">
Proporción de CPN de ARO que terminan sin complicaciones</t>
        </r>
      </text>
    </comment>
    <comment ref="H15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 xml:space="preserve">Mayor que el 98%
</t>
        </r>
      </text>
    </comment>
    <comment ref="J16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cinterno: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W20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cinterno:</t>
        </r>
        <r>
          <rPr>
            <sz val="9"/>
            <color indexed="81"/>
            <rFont val="Tahoma"/>
            <family val="2"/>
          </rPr>
          <t xml:space="preserve">
Juan camilo agudelo</t>
        </r>
      </text>
    </comment>
    <comment ref="X20" authorId="0" shapeId="0" xr:uid="{09EE711F-A75C-4B91-BB4C-4A4EB063C428}">
      <text>
        <r>
          <rPr>
            <b/>
            <sz val="9"/>
            <color indexed="81"/>
            <rFont val="Tahoma"/>
            <charset val="1"/>
          </rPr>
          <t>cinterno:</t>
        </r>
        <r>
          <rPr>
            <sz val="9"/>
            <color indexed="81"/>
            <rFont val="Tahoma"/>
            <charset val="1"/>
          </rPr>
          <t xml:space="preserve">
FABIO  Indicador = 2006/2853=70.3%</t>
        </r>
      </text>
    </comment>
    <comment ref="W21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>cinterno:</t>
        </r>
        <r>
          <rPr>
            <sz val="9"/>
            <color indexed="81"/>
            <rFont val="Tahoma"/>
            <family val="2"/>
          </rPr>
          <t xml:space="preserve">
somos los unicos prestadores de APS</t>
        </r>
      </text>
    </comment>
    <comment ref="W22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>cinterno:</t>
        </r>
        <r>
          <rPr>
            <sz val="9"/>
            <color indexed="81"/>
            <rFont val="Tahoma"/>
            <family val="2"/>
          </rPr>
          <t xml:space="preserve">
este dato lo tomé de la ultima auditoria IAMI, porque no midieron el indicador pese a los correos</t>
        </r>
      </text>
    </comment>
    <comment ref="X22" authorId="0" shapeId="0" xr:uid="{2BE2259C-933E-4DA9-A5F1-AA1ABE9DB763}">
      <text>
        <r>
          <rPr>
            <b/>
            <sz val="9"/>
            <color indexed="81"/>
            <rFont val="Tahoma"/>
            <family val="2"/>
          </rPr>
          <t>cinterno:</t>
        </r>
        <r>
          <rPr>
            <sz val="9"/>
            <color indexed="81"/>
            <rFont val="Tahoma"/>
            <family val="2"/>
          </rPr>
          <t xml:space="preserve">
este fue el % del resultado de la auditoría que le realizaron los de la Seccional a la Jefe Luz a la estrategia IAMI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cinterno</author>
  </authors>
  <commentList>
    <comment ref="V11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cinterno:</t>
        </r>
        <r>
          <rPr>
            <sz val="9"/>
            <color indexed="81"/>
            <rFont val="Tahoma"/>
            <family val="2"/>
          </rPr>
          <t xml:space="preserve">
dato dado por JUANA DE LAS ENCUESTAS</t>
        </r>
      </text>
    </comment>
    <comment ref="V12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cinterno:</t>
        </r>
        <r>
          <rPr>
            <sz val="9"/>
            <color indexed="81"/>
            <rFont val="Tahoma"/>
            <family val="2"/>
          </rPr>
          <t xml:space="preserve">
juanita. Cuento con evidencia</t>
        </r>
      </text>
    </comment>
    <comment ref="V13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cinterno:</t>
        </r>
        <r>
          <rPr>
            <sz val="9"/>
            <color indexed="81"/>
            <rFont val="Tahoma"/>
            <family val="2"/>
          </rPr>
          <t xml:space="preserve">
isolucion</t>
        </r>
      </text>
    </comment>
    <comment ref="V14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cinterno:</t>
        </r>
        <r>
          <rPr>
            <sz val="9"/>
            <color indexed="81"/>
            <rFont val="Tahoma"/>
            <family val="2"/>
          </rPr>
          <t xml:space="preserve">
isolucion</t>
        </r>
      </text>
    </comment>
    <comment ref="V15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cinterno:</t>
        </r>
        <r>
          <rPr>
            <sz val="9"/>
            <color indexed="81"/>
            <rFont val="Tahoma"/>
            <family val="2"/>
          </rPr>
          <t xml:space="preserve">
dato del jefe fredy</t>
        </r>
      </text>
    </comment>
    <comment ref="V16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>cinterno:</t>
        </r>
        <r>
          <rPr>
            <sz val="9"/>
            <color indexed="81"/>
            <rFont val="Tahoma"/>
            <family val="2"/>
          </rPr>
          <t xml:space="preserve">
isolucion</t>
        </r>
      </text>
    </comment>
    <comment ref="W16" authorId="0" shapeId="0" xr:uid="{C1FBCD87-8652-4869-A168-4DEF21647B13}">
      <text>
        <r>
          <rPr>
            <b/>
            <sz val="9"/>
            <color indexed="81"/>
            <rFont val="Tahoma"/>
            <family val="2"/>
          </rPr>
          <t>cinterno:</t>
        </r>
        <r>
          <rPr>
            <sz val="9"/>
            <color indexed="81"/>
            <rFont val="Tahoma"/>
            <family val="2"/>
          </rPr>
          <t xml:space="preserve">
Oportunidad promedio en minutos para realizar el Triage de Urgencias promediar los 6 meses</t>
        </r>
      </text>
    </comment>
    <comment ref="V17" authorId="0" shapeId="0" xr:uid="{00000000-0006-0000-0200-000007000000}">
      <text>
        <r>
          <rPr>
            <b/>
            <sz val="9"/>
            <color indexed="81"/>
            <rFont val="Tahoma"/>
            <family val="2"/>
          </rPr>
          <t>cinterno:</t>
        </r>
        <r>
          <rPr>
            <sz val="9"/>
            <color indexed="81"/>
            <rFont val="Tahoma"/>
            <family val="2"/>
          </rPr>
          <t xml:space="preserve">
dato dado por el dr Giovanni</t>
        </r>
      </text>
    </comment>
    <comment ref="W17" authorId="0" shapeId="0" xr:uid="{7072D0CF-0E1B-4E00-B66B-3C29E3CCCA9C}">
      <text>
        <r>
          <rPr>
            <b/>
            <sz val="9"/>
            <color indexed="81"/>
            <rFont val="Tahoma"/>
            <family val="2"/>
          </rPr>
          <t>cinterno:</t>
        </r>
        <r>
          <rPr>
            <sz val="9"/>
            <color indexed="81"/>
            <rFont val="Tahoma"/>
            <family val="2"/>
          </rPr>
          <t xml:space="preserve">
todos los indicadores de satisfaccion en esta oportunidad fueron aportados por juana</t>
        </r>
      </text>
    </comment>
    <comment ref="V18" authorId="0" shapeId="0" xr:uid="{00000000-0006-0000-0200-000008000000}">
      <text>
        <r>
          <rPr>
            <b/>
            <sz val="9"/>
            <color indexed="81"/>
            <rFont val="Tahoma"/>
            <family val="2"/>
          </rPr>
          <t>cinterno:</t>
        </r>
        <r>
          <rPr>
            <sz val="9"/>
            <color indexed="81"/>
            <rFont val="Tahoma"/>
            <family val="2"/>
          </rPr>
          <t xml:space="preserve">
isolucion</t>
        </r>
      </text>
    </comment>
    <comment ref="V19" authorId="0" shapeId="0" xr:uid="{00000000-0006-0000-0200-000009000000}">
      <text>
        <r>
          <rPr>
            <b/>
            <sz val="9"/>
            <color indexed="81"/>
            <rFont val="Tahoma"/>
            <family val="2"/>
          </rPr>
          <t>cinterno:</t>
        </r>
        <r>
          <rPr>
            <sz val="9"/>
            <color indexed="81"/>
            <rFont val="Tahoma"/>
            <family val="2"/>
          </rPr>
          <t xml:space="preserve">
isolucion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cinterno</author>
  </authors>
  <commentList>
    <comment ref="V11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cinterno:</t>
        </r>
        <r>
          <rPr>
            <sz val="9"/>
            <color indexed="81"/>
            <rFont val="Tahoma"/>
            <family val="2"/>
          </rPr>
          <t xml:space="preserve">
PAMEC</t>
        </r>
      </text>
    </comment>
    <comment ref="V12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cinterno:</t>
        </r>
        <r>
          <rPr>
            <sz val="9"/>
            <color indexed="81"/>
            <rFont val="Tahoma"/>
            <family val="2"/>
          </rPr>
          <t xml:space="preserve">
ACTUALIZACIÓN PROCEDIMIENTOS ASISTENCIALES</t>
        </r>
      </text>
    </comment>
    <comment ref="W12" authorId="0" shapeId="0" xr:uid="{C779AFF8-F6E8-49EF-A4AE-42DEBF694481}">
      <text>
        <r>
          <rPr>
            <b/>
            <sz val="9"/>
            <color indexed="81"/>
            <rFont val="Tahoma"/>
            <family val="2"/>
          </rPr>
          <t>cinterno:</t>
        </r>
        <r>
          <rPr>
            <sz val="9"/>
            <color indexed="81"/>
            <rFont val="Tahoma"/>
            <family val="2"/>
          </rPr>
          <t xml:space="preserve">
debido a la actualización del 100% de los procedimeintos</t>
        </r>
      </text>
    </comment>
    <comment ref="V13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cinterno:</t>
        </r>
        <r>
          <rPr>
            <sz val="9"/>
            <color indexed="81"/>
            <rFont val="Tahoma"/>
            <family val="2"/>
          </rPr>
          <t xml:space="preserve">
PAMEC</t>
        </r>
      </text>
    </comment>
    <comment ref="T14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cinterno:</t>
        </r>
        <r>
          <rPr>
            <sz val="9"/>
            <color indexed="81"/>
            <rFont val="Tahoma"/>
            <family val="2"/>
          </rPr>
          <t xml:space="preserve">
actualmente no es evaluación de conrol interno sino encuesta FURAG medido por quiniles</t>
        </r>
      </text>
    </comment>
    <comment ref="V15" authorId="0" shapeId="0" xr:uid="{00000000-0006-0000-0300-000005000000}">
      <text>
        <r>
          <rPr>
            <b/>
            <sz val="9"/>
            <color indexed="81"/>
            <rFont val="Tahoma"/>
            <family val="2"/>
          </rPr>
          <t>cinterno:</t>
        </r>
        <r>
          <rPr>
            <sz val="9"/>
            <color indexed="81"/>
            <rFont val="Tahoma"/>
            <family val="2"/>
          </rPr>
          <t xml:space="preserve">
ACTUALIZACIÓN PROCEDIMIENTOS</t>
        </r>
      </text>
    </comment>
    <comment ref="V16" authorId="0" shapeId="0" xr:uid="{00000000-0006-0000-0300-000006000000}">
      <text>
        <r>
          <rPr>
            <b/>
            <sz val="9"/>
            <color indexed="81"/>
            <rFont val="Tahoma"/>
            <family val="2"/>
          </rPr>
          <t>cinterno:</t>
        </r>
        <r>
          <rPr>
            <sz val="9"/>
            <color indexed="81"/>
            <rFont val="Tahoma"/>
            <family val="2"/>
          </rPr>
          <t xml:space="preserve">
DR GIOVANNI Y JEFE FREDY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cinterno</author>
  </authors>
  <commentList>
    <comment ref="V11" authorId="0" shapeId="0" xr:uid="{CD62D9D4-ECEF-4EF0-870E-CA7C393170C2}">
      <text>
        <r>
          <rPr>
            <b/>
            <sz val="9"/>
            <color indexed="81"/>
            <rFont val="Tahoma"/>
            <family val="2"/>
          </rPr>
          <t>cinterno:</t>
        </r>
        <r>
          <rPr>
            <sz val="9"/>
            <color indexed="81"/>
            <rFont val="Tahoma"/>
            <family val="2"/>
          </rPr>
          <t xml:space="preserve">
se mide con la encuesta de satisfaccion y el impacto de la activiad de bienestar social</t>
        </r>
      </text>
    </comment>
    <comment ref="V12" authorId="0" shapeId="0" xr:uid="{3E654E8A-2478-475D-A6CB-619595481AA8}">
      <text>
        <r>
          <rPr>
            <b/>
            <sz val="9"/>
            <color indexed="81"/>
            <rFont val="Tahoma"/>
            <family val="2"/>
          </rPr>
          <t>cinterno:</t>
        </r>
        <r>
          <rPr>
            <sz val="9"/>
            <color indexed="81"/>
            <rFont val="Tahoma"/>
            <family val="2"/>
          </rPr>
          <t xml:space="preserve">
examen de competencia organizacionales que se hace durante la reinduccion</t>
        </r>
      </text>
    </comment>
    <comment ref="V13" authorId="0" shapeId="0" xr:uid="{00000000-0006-0000-0400-000001000000}">
      <text>
        <r>
          <rPr>
            <b/>
            <sz val="9"/>
            <color indexed="81"/>
            <rFont val="Tahoma"/>
            <charset val="1"/>
          </rPr>
          <t>cinterno:</t>
        </r>
        <r>
          <rPr>
            <sz val="9"/>
            <color indexed="81"/>
            <rFont val="Tahoma"/>
            <charset val="1"/>
          </rPr>
          <t xml:space="preserve">
SIRLEY GENERA DATO DESDE PAMEC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cinterno</author>
  </authors>
  <commentList>
    <comment ref="AD13" authorId="0" shapeId="0" xr:uid="{00000000-0006-0000-0500-000001000000}">
      <text>
        <r>
          <rPr>
            <b/>
            <sz val="9"/>
            <color indexed="81"/>
            <rFont val="Tahoma"/>
            <charset val="1"/>
          </rPr>
          <t>cinterno:</t>
        </r>
        <r>
          <rPr>
            <sz val="9"/>
            <color indexed="81"/>
            <rFont val="Tahoma"/>
            <charset val="1"/>
          </rPr>
          <t xml:space="preserve">
3.57/60*1000=59.5</t>
        </r>
      </text>
    </comment>
    <comment ref="AE16" authorId="0" shapeId="0" xr:uid="{AC198F07-E655-41B6-AC18-1CA043EA34D0}">
      <text>
        <r>
          <rPr>
            <b/>
            <sz val="9"/>
            <color indexed="81"/>
            <rFont val="Tahoma"/>
            <charset val="1"/>
          </rPr>
          <t>cinterno:</t>
        </r>
        <r>
          <rPr>
            <sz val="9"/>
            <color indexed="81"/>
            <rFont val="Tahoma"/>
            <charset val="1"/>
          </rPr>
          <t xml:space="preserve">
100-1.9</t>
        </r>
      </text>
    </comment>
    <comment ref="V17" authorId="0" shapeId="0" xr:uid="{00000000-0006-0000-0500-000002000000}">
      <text>
        <r>
          <rPr>
            <b/>
            <sz val="9"/>
            <color indexed="81"/>
            <rFont val="Tahoma"/>
            <charset val="1"/>
          </rPr>
          <t>cinterno:</t>
        </r>
        <r>
          <rPr>
            <sz val="9"/>
            <color indexed="81"/>
            <rFont val="Tahoma"/>
            <charset val="1"/>
          </rPr>
          <t xml:space="preserve">
sandra informa que fue debido a los pagos del municipio</t>
        </r>
      </text>
    </comment>
  </commentList>
</comments>
</file>

<file path=xl/sharedStrings.xml><?xml version="1.0" encoding="utf-8"?>
<sst xmlns="http://schemas.openxmlformats.org/spreadsheetml/2006/main" count="945" uniqueCount="338">
  <si>
    <t>IMPACTO</t>
  </si>
  <si>
    <t>&gt;98%</t>
  </si>
  <si>
    <t>&gt; 95%</t>
  </si>
  <si>
    <t>CLIENTES</t>
  </si>
  <si>
    <t>&lt; 1%</t>
  </si>
  <si>
    <t>PROCESOS INTERNOS</t>
  </si>
  <si>
    <t>FINANCIERA</t>
  </si>
  <si>
    <t>Perspectiva</t>
  </si>
  <si>
    <t>NOMBRE DEL INDICADOR</t>
  </si>
  <si>
    <t>META PLURIANUAL PROGRAMADA</t>
  </si>
  <si>
    <t>SEM 1</t>
  </si>
  <si>
    <t>SEM 2</t>
  </si>
  <si>
    <t>SEM 3</t>
  </si>
  <si>
    <t>SEM 4</t>
  </si>
  <si>
    <t>SEM 5</t>
  </si>
  <si>
    <t>SEM 6</t>
  </si>
  <si>
    <t>SEM 7</t>
  </si>
  <si>
    <t>SEM 8</t>
  </si>
  <si>
    <t>SD</t>
  </si>
  <si>
    <t>Proporciòn de perfiles y competencias ajustadas al modelo del DAFP</t>
  </si>
  <si>
    <t>Proporción de funcionarios que conocen el manual de perfiles y competencias de su cargo</t>
  </si>
  <si>
    <t>Porcentaje de cumplimiento del programa de reingenieria a la planeaciòn del talento humano</t>
  </si>
  <si>
    <t>Proporciòn de funcionarios vinculados que salieron evaluados satisfactoriamente con respecto a los compromisos concertados al momento de su vinculaciòn</t>
  </si>
  <si>
    <t>Adherencia al  modelo de gestión por competencias de acuerdo a los criterios de la lista de chequeo</t>
  </si>
  <si>
    <t>LINEA BASE</t>
  </si>
  <si>
    <t>Proporciòn de cumplimiento del programa de formaciòn con enfoque del ser, saber y hacer</t>
  </si>
  <si>
    <t>Proporciòn de cumplimiento del programa de reinducciòn general y especìfica</t>
  </si>
  <si>
    <t>Proporciòn de cumplimiento del programa de reentrenamiento</t>
  </si>
  <si>
    <t>Proporciòn de cumplimiento del programa de certificaciòn de competencias del personal</t>
  </si>
  <si>
    <t>Proporciòn de funcionarios con soportes evaluaciòn de competencias</t>
  </si>
  <si>
    <t xml:space="preserve">Proporciòn de funcionarios con planes de mejora individual </t>
  </si>
  <si>
    <t>Porcentaje de ejecuciòn del proyecto para adecuaciòn de auditorio</t>
  </si>
  <si>
    <t xml:space="preserve">Procentaje de cumplimiento del programa de estilos de vida saludable </t>
  </si>
  <si>
    <t>Procentaje de cumplimiento del programa de salud mental</t>
  </si>
  <si>
    <t xml:space="preserve">Proporciòn de cumplimiento del plan de emergencias </t>
  </si>
  <si>
    <t>Proporciòn de cumplimiento del programa de preparaciòn para el retiro</t>
  </si>
  <si>
    <t>Evaluaciòn del programa docente asistencial, de acuerdo a la lista de chequeo del Ministerio de educaciòn</t>
  </si>
  <si>
    <t xml:space="preserve">PROGRAMADO </t>
  </si>
  <si>
    <t xml:space="preserve">SEGUIMIENTO </t>
  </si>
  <si>
    <t xml:space="preserve">APRENDIZAJE E INNOVACION </t>
  </si>
  <si>
    <t>Adherencia global a los  a los procesos</t>
  </si>
  <si>
    <t>Proporción de procesos con procedimientos actualizados</t>
  </si>
  <si>
    <t>Adherencia global a los modelos empresariales</t>
  </si>
  <si>
    <t>Eficacia del plan de mejoramiento MECI</t>
  </si>
  <si>
    <t>Proporción de cumplimiento del plan de implementación de la sistematización de MECI</t>
  </si>
  <si>
    <t xml:space="preserve">Proporción de cumplimiento del plan de implementación de la potenciación del software ISOlucion </t>
  </si>
  <si>
    <t xml:space="preserve">Proporción de indicadores del BSC revisados y ajustados </t>
  </si>
  <si>
    <t>Evaluación general del PAMEC y el programa de auditorias internas de la ESE</t>
  </si>
  <si>
    <t>Proporción de cumplimiento del plan de mejoramiento del SUH</t>
  </si>
  <si>
    <t>Proporción de cumplimiento del plan de mejoramiento del SUA</t>
  </si>
  <si>
    <t>Proporción de cumplimiento del plan de mejoramiento del MECI</t>
  </si>
  <si>
    <t>Evaluación externa del ente acreditador</t>
  </si>
  <si>
    <t>Evaluación externa del ente habilitador DSSA</t>
  </si>
  <si>
    <t>calificación del MECI frente al DAFP</t>
  </si>
  <si>
    <t>Evaluación frente a FENALCO</t>
  </si>
  <si>
    <t>Proporción de cumplimiento del plan de implementación de NORMA DE CALIDAD para certificación de sistemas de información</t>
  </si>
  <si>
    <t>ACREDITADOS</t>
  </si>
  <si>
    <t>CERTIFICADOS</t>
  </si>
  <si>
    <t xml:space="preserve">Indice de vulneración de derechos </t>
  </si>
  <si>
    <t>Satisfacción global del usuario</t>
  </si>
  <si>
    <t xml:space="preserve">Indice combinado de satisfacción </t>
  </si>
  <si>
    <t>Adherencia al  modelo de mejoramiento institucional</t>
  </si>
  <si>
    <t>Evaluación del plan de implementación para actualización de las TRD</t>
  </si>
  <si>
    <t>Evaluación del plan de implementación para la organización del fondo acumulado</t>
  </si>
  <si>
    <t>Proporción de los modulos u aplicativos del software Workmanager que se encuentran en uso</t>
  </si>
  <si>
    <t>Porcentaje de Glosas Aceptadas</t>
  </si>
  <si>
    <t xml:space="preserve">  </t>
  </si>
  <si>
    <t>Bases de Distribución Construidas</t>
  </si>
  <si>
    <t>Numero de Actualizaciones de los Costos</t>
  </si>
  <si>
    <t>Proveedores Con Propuesta de Negociación</t>
  </si>
  <si>
    <t>Numero de Clientes institucionales con los cuales se hace cobro persuasivo de cartera</t>
  </si>
  <si>
    <t>Análisis realizados a cada rubro presupuestal</t>
  </si>
  <si>
    <t xml:space="preserve">Cartera recuperada prejuridicos con abogados externos </t>
  </si>
  <si>
    <t>Cartera recuperada cobro jurídico</t>
  </si>
  <si>
    <t>Cartera recuperada  castigo de deudas</t>
  </si>
  <si>
    <t>Cartera recuperada interna (funcionarios)</t>
  </si>
  <si>
    <t>Adherencia al modelo de escucha activa del cliente externo</t>
  </si>
  <si>
    <t xml:space="preserve">Logros satisfactoriosa obtenidos en convocatorias de reconocimiento empresarial </t>
  </si>
  <si>
    <t>Logros satisfactorios en concurso de reconocimiento empresarial</t>
  </si>
  <si>
    <t>Caracterización Familiar (Población objeto 1000 familias para APS)</t>
  </si>
  <si>
    <t>Integralidad en la Atencion población intervenida (Vinculados PYP)</t>
  </si>
  <si>
    <t xml:space="preserve">Proporción de embarazo en adolescentes </t>
  </si>
  <si>
    <t>Proporción de CPN con ARO que termina sin complicaciones</t>
  </si>
  <si>
    <t>Proporción Bajo peso al nacer</t>
  </si>
  <si>
    <t>1.8%</t>
  </si>
  <si>
    <t>&lt; 4%</t>
  </si>
  <si>
    <t>Coberturas PyP</t>
  </si>
  <si>
    <t xml:space="preserve">Curación de pacientes con TB </t>
  </si>
  <si>
    <t>Promedio Demanda inducida mensual</t>
  </si>
  <si>
    <t>Promedio asignación de citas por plataforma tecnológica</t>
  </si>
  <si>
    <t>50% de las citas asignadas por plataforma tecnológica</t>
  </si>
  <si>
    <t>Asignación de citas a población priorizada desde atención al usuario</t>
  </si>
  <si>
    <t>Proyectos de redes en los que se participa</t>
  </si>
  <si>
    <t xml:space="preserve">Indice de eventos adversos </t>
  </si>
  <si>
    <t>0.01</t>
  </si>
  <si>
    <t>&lt; 0.1</t>
  </si>
  <si>
    <t>Proporción de adherencia al lavado de manos</t>
  </si>
  <si>
    <t>95.6%</t>
  </si>
  <si>
    <t>Proporción de cumplimiento de normas de bioseguridad</t>
  </si>
  <si>
    <t>1.3%</t>
  </si>
  <si>
    <t xml:space="preserve">Adherencia a procesos asistenciales </t>
  </si>
  <si>
    <t>Proporción de implementación del proyecto de  APS</t>
  </si>
  <si>
    <t>Proporción  de pacientes con HTA controlada</t>
  </si>
  <si>
    <t>Proporción de ejecución  del plan de salud pública</t>
  </si>
  <si>
    <t>Proporción  de usuarios afiliados en línea en la institución</t>
  </si>
  <si>
    <t>Proporción de pacientes con perfiles farmacoterapéuticos en hospitalización</t>
  </si>
  <si>
    <t>Proporción de adherencia a los 10 correctos</t>
  </si>
  <si>
    <t>Indice de Infecciones postprocedimiento</t>
  </si>
  <si>
    <t xml:space="preserve">Proporción de estudios y diseños del proyecto, viabilizados y aprobados </t>
  </si>
  <si>
    <t>Proporción de cumplimiento del proyecto "Adecuación de infraestructura física que permitan cumplir los estándares de habilitación de los servicios asistenciales"</t>
  </si>
  <si>
    <t>Proporción de acciones de innovación implementadas para el fortalecimiento del modelo de responsabilidad social</t>
  </si>
  <si>
    <t>Proporción de cumplimiento del plan de comunicaciones informativo</t>
  </si>
  <si>
    <t>Proporción de cumplimiento del plan de comunicaciones organizacional</t>
  </si>
  <si>
    <t>Evaluación del plan de implementación del fortalecimiento de medios</t>
  </si>
  <si>
    <t>Evaluación del plan de implementación del fortalecimiento de la imagen corporativa</t>
  </si>
  <si>
    <t>S.D</t>
  </si>
  <si>
    <t>Indicador de Renovación tecnológica</t>
  </si>
  <si>
    <t>Proporción de equipos actualizados  con software en la ESE</t>
  </si>
  <si>
    <t>Proporción de caídas del canal de comunicaciones</t>
  </si>
  <si>
    <t>Satisfacción con el servicio de  asignación de Citas desde el call center</t>
  </si>
  <si>
    <t xml:space="preserve">Proporción de actividades implementadas del plan de mercadeo </t>
  </si>
  <si>
    <t xml:space="preserve">Porcentaje de ejecuciòn del proyecto para adecuaciòn de gimnasio </t>
  </si>
  <si>
    <t>Porcentaje de implementaciòn del programa PILO</t>
  </si>
  <si>
    <t>Maximo 2 caídas en el mes</t>
  </si>
  <si>
    <t>3 caídas en el mes</t>
  </si>
  <si>
    <t>NA</t>
  </si>
  <si>
    <t>Margen Neto de Utilidad</t>
  </si>
  <si>
    <t>Rotación de Cartera</t>
  </si>
  <si>
    <t>Rotación de Inventario</t>
  </si>
  <si>
    <t>Nivel de Endeudamiento</t>
  </si>
  <si>
    <t>Margen Operacional</t>
  </si>
  <si>
    <t>Razón Corriente</t>
  </si>
  <si>
    <t>Proporción de Población caracterizada y atendida en el programa médico en casa</t>
  </si>
  <si>
    <t>Indice de Infecciones asociadas a la atención en salud</t>
  </si>
  <si>
    <t>Afiliación del 80% de la población objeto (20.000 en el cuatrenio) que acceda al servicio</t>
  </si>
  <si>
    <t>Proporción de cumplimiento del plan de implementación del fortalecimiento del sistema de riesgos y eventos adversos-DRA VIVIANA</t>
  </si>
  <si>
    <t>Proporción de cumplimiento del plan de implementación de la sistematización del software del MPS para manejo de eventos adversos-DRA. LUCELLY</t>
  </si>
  <si>
    <t>Adherencia al modelo de referencia comparativa - LISTA DE CHEQUEO LUCELLY</t>
  </si>
  <si>
    <t>Proporción de cumplimiento del plan de implementación de la sistematización del PAMEC - LISTA DE CHEQUEO LUCELLY</t>
  </si>
  <si>
    <t>Proporción de cumplimiento de la formulación del proyecto " Adecuación de la planta física de las tres sedes del  hospital a la norma sismo resistente NSR-10 y requisitos de habilitación" - CUMPLIMIENTO DEL CRONOGRAMA DE TRABAJO</t>
  </si>
  <si>
    <t>Proporción de ejecución del proyecto "" Adecuación de la planta física de las tres sedes del  hospital a la norma sismo resistente NSR-10 y requisitos de habilitación" - CUMPLIMIENTO DEL CRONOGRAMA DE TRABAJO</t>
  </si>
  <si>
    <t xml:space="preserve">Porcentaje global de cumplimiento de necesidades y acciones  identificadas de ambiente físico </t>
  </si>
  <si>
    <t xml:space="preserve">Porcentaje de implementación del estudio de cargas laborales </t>
  </si>
  <si>
    <t xml:space="preserve">Porcentaje de cumplimiento del plan de implementaciòn para la reforma administrativa de la planta de cargos </t>
  </si>
  <si>
    <t>TALENTO HUMANO</t>
  </si>
  <si>
    <t>SALUD OCUPACIONAL</t>
  </si>
  <si>
    <t>Porcentaje general del cumplimiento de los programas de ejecuciòn de las campañas institucionales - CATALINA HERRERA</t>
  </si>
  <si>
    <t>CRISTINA RAMIREZ</t>
  </si>
  <si>
    <t>Evaluación del plan de implementación para la articulación de las TRD con el control documental de ISOLUCION - LUCELLY</t>
  </si>
  <si>
    <t>Proporción de  cumplimiento implementación del sistema del nuevo software empresarial - MIGUEL ANGEL</t>
  </si>
  <si>
    <t>Proporción de  cumplimiento de herramientas informaticas implementas o Actualizadas - MIGUEL ANGEL</t>
  </si>
  <si>
    <t>Estado obsolescencias equipos Tecnológicos - MIGUEL ANGEL</t>
  </si>
  <si>
    <t>Examen de competencias Nuevas tecnologías - MIGUEL ANGEL</t>
  </si>
  <si>
    <t>Proporción de cumplimiento del proyecto VOZ IP - MIGUEL ANGEL</t>
  </si>
  <si>
    <t>Porcentaje de  Activos Fijos Costeados y Cargados a cada Servicio y Conciliados con el balance.</t>
  </si>
  <si>
    <t>900000000  (95%)</t>
  </si>
  <si>
    <t>5000000  (100)</t>
  </si>
  <si>
    <t>SEMESTRE II</t>
  </si>
  <si>
    <t>SEMESTRE III</t>
  </si>
  <si>
    <t>JOSE RICARDO</t>
  </si>
  <si>
    <t>JOSE RICARDO(familiograma)</t>
  </si>
  <si>
    <t>P</t>
  </si>
  <si>
    <t>LUZ ENID</t>
  </si>
  <si>
    <t>Ind.</t>
  </si>
  <si>
    <t>MIGUEL ANGEL</t>
  </si>
  <si>
    <t>BEATRIZ MONTOYA/ELIANA OCHOA</t>
  </si>
  <si>
    <t>JULIANA PELAEZ</t>
  </si>
  <si>
    <t>PYP JOSE RICARDO</t>
  </si>
  <si>
    <t>VIVIANA CARVAJAL1</t>
  </si>
  <si>
    <t>GERENTE</t>
  </si>
  <si>
    <t>VIVIANA CARVAJAL</t>
  </si>
  <si>
    <t>MIGUEL ANGEL-SANDRA DLS</t>
  </si>
  <si>
    <t>Proporción de implementación de la  estrategia IAMI integral</t>
  </si>
  <si>
    <t>SEMESTRE IV</t>
  </si>
  <si>
    <t>ACREDITADO</t>
  </si>
  <si>
    <t>CERTIFICADO</t>
  </si>
  <si>
    <t>Referenciaiones realizadas - LUCELLY</t>
  </si>
  <si>
    <t>Numero Inventarios Realizados - EDWIN</t>
  </si>
  <si>
    <t>Numero seguimientos registrados - EDWIN</t>
  </si>
  <si>
    <t>4-TOP BENCH, TRANSPARENCIA, RESPONSABILIDAD, OMS</t>
  </si>
  <si>
    <t>OMAR OCHOA</t>
  </si>
  <si>
    <t>EDWIN TABARES</t>
  </si>
  <si>
    <t>LUCELLY</t>
  </si>
  <si>
    <t>CATALINA HERRERA</t>
  </si>
  <si>
    <t>Porcentaje de cumplimiento de las actividades priorizadas en ambiente de trabajo - SALUD OCUPACIONAL</t>
  </si>
  <si>
    <t>MARYORY RUIZ</t>
  </si>
  <si>
    <t>MONICA AGUDELO</t>
  </si>
  <si>
    <t>ESTEVEN FARMACIA - Ind</t>
  </si>
  <si>
    <t>Calificacìon de clima laboral</t>
  </si>
  <si>
    <t>Indice de accidentes e incidentes de trabajo - TALENTO HUMANO</t>
  </si>
  <si>
    <t>No.</t>
  </si>
  <si>
    <t>RESPONSABLE</t>
  </si>
  <si>
    <t>ESE HOSPITAL DEL SUR GABRIEL JARAMILLO PIEDRAHITA</t>
  </si>
  <si>
    <t>OFICINA ASESORA DE CONTROL INTERNO Y PLANEACION</t>
  </si>
  <si>
    <t>% DE AVANCE ACUMULADO BSC PLAN DE DESARROLLO</t>
  </si>
  <si>
    <t>PERSPECTIVAS</t>
  </si>
  <si>
    <t>Integralidad en la Atención población intervenida (Vinculados PYP)</t>
  </si>
  <si>
    <t>CALIFICACION</t>
  </si>
  <si>
    <t xml:space="preserve">Índice de vulneración de derechos </t>
  </si>
  <si>
    <t xml:space="preserve">Índice combinado de satisfacción </t>
  </si>
  <si>
    <t>Proporción de perfiles y competencias ajustadas al modelo del DAFP</t>
  </si>
  <si>
    <t>RESPONSABLES</t>
  </si>
  <si>
    <t>PERSPECTIVA IMPACTO</t>
  </si>
  <si>
    <t>PERSPECTIVA CLIENTES</t>
  </si>
  <si>
    <t>PERSPECTIVA PROCESOS INTERNOS</t>
  </si>
  <si>
    <t>PERSPECTIVA APRENDIZAJE E INNOVACION</t>
  </si>
  <si>
    <t>PERSPECTIVA FINANCIERA</t>
  </si>
  <si>
    <t xml:space="preserve">            ESE HOSPITAL DEL SUR GABRIEL JARAMILLO PIEDRAHITA</t>
  </si>
  <si>
    <t>AVANCE PROMEDIO POR SEMESTRE</t>
  </si>
  <si>
    <t>POR PERSPECTIVAS</t>
  </si>
  <si>
    <r>
      <t>CALIFICACION (</t>
    </r>
    <r>
      <rPr>
        <b/>
        <sz val="12"/>
        <color indexed="10"/>
        <rFont val="Arial"/>
        <family val="2"/>
      </rPr>
      <t>CONTROL INTERNO</t>
    </r>
    <r>
      <rPr>
        <b/>
        <sz val="12"/>
        <rFont val="Arial"/>
        <family val="2"/>
      </rPr>
      <t>)</t>
    </r>
  </si>
  <si>
    <r>
      <t>SEGUIMIENTO - EJECUCION                                                                                     (</t>
    </r>
    <r>
      <rPr>
        <b/>
        <sz val="12"/>
        <color indexed="10"/>
        <rFont val="Arial"/>
        <family val="2"/>
      </rPr>
      <t>DATO SUMINISTRADO POR EL RESPONSABLE DEL INDICADOR</t>
    </r>
    <r>
      <rPr>
        <b/>
        <sz val="12"/>
        <rFont val="Arial"/>
        <family val="2"/>
      </rPr>
      <t>)</t>
    </r>
  </si>
  <si>
    <t>Proporción de CPN con ARO que termina sin complicaciones (Meta mayor que el 98%)</t>
  </si>
  <si>
    <t>Proporción Bajo peso al nacer (Meta menor que el 4%)</t>
  </si>
  <si>
    <t>Promedio asignación de citas por plataforma tecnológica (Meta: 50% de las citas asignadas por plataforma tecnológica)</t>
  </si>
  <si>
    <t>meta</t>
  </si>
  <si>
    <t>dato</t>
  </si>
  <si>
    <t>calculo</t>
  </si>
  <si>
    <t>PROGRAMADO (RESPONSABLE)</t>
  </si>
  <si>
    <t>AVANCE ACUMULADO PROMEDIO SEMESTRAL - JUNIO DE 2014</t>
  </si>
  <si>
    <t>Proporción de caídas del canal de comunicaciones (Meta: Maximo 2 caídas en el mes)</t>
  </si>
  <si>
    <t>CRE</t>
  </si>
  <si>
    <t>DEC</t>
  </si>
  <si>
    <t>META</t>
  </si>
  <si>
    <t>PROG</t>
  </si>
  <si>
    <t>EJECUT</t>
  </si>
  <si>
    <t>FORMULA</t>
  </si>
  <si>
    <t>TIPO INDICADOR. Creciente: CRE. Decreciente: DEC</t>
  </si>
  <si>
    <t>MIGUEL ANGEL BARRIENTOS</t>
  </si>
  <si>
    <t xml:space="preserve">Numero Inventarios Realizados </t>
  </si>
  <si>
    <t xml:space="preserve">Numero seguimientos registrados </t>
  </si>
  <si>
    <t xml:space="preserve">Referenciaiones realizadas </t>
  </si>
  <si>
    <t>ELIZABETH HERRERA</t>
  </si>
  <si>
    <t>COMUNICADORA</t>
  </si>
  <si>
    <t>dec</t>
  </si>
  <si>
    <t>cre</t>
  </si>
  <si>
    <t>% AVANCE SEM VI 2014-II</t>
  </si>
  <si>
    <t>AVANCE PROMEDIO EJECUTADO ANUAL</t>
  </si>
  <si>
    <t>Adherencia global a los modelos empresariales (Evalucion Promedio de las Políticas)</t>
  </si>
  <si>
    <t>JULIAN GOMEZ</t>
  </si>
  <si>
    <t>FREDY VALENCIA</t>
  </si>
  <si>
    <t>% AVANCE SEM II - 2012 - DICIEMBRE DE 2012</t>
  </si>
  <si>
    <t>% AVANCE SEM VI-2014 - DICIEMBRE DE 2014</t>
  </si>
  <si>
    <t>% AVANCE SEM VII-2015 - JUNIO DE 2015</t>
  </si>
  <si>
    <t>AVANCE SEMESTRAL  ACUMULADO BSC PLAN DE DESARROLLO DE DICIEMRBE 2012 A JUNIO 2015</t>
  </si>
  <si>
    <t>IMPACTO: Esta perspectiva establece el impacto positivo que desea lograr la institución en la comunidad teniendo en cuenta su visión, para ello establece unas estrategias y metas para el cuatrienio</t>
  </si>
  <si>
    <t>OBJETIVOS</t>
  </si>
  <si>
    <t>ESTRATEGIA</t>
  </si>
  <si>
    <t>METAS</t>
  </si>
  <si>
    <t>Mantener el 95% de usuarios con HTA controlada</t>
  </si>
  <si>
    <t>Mantener la Tasa de embarazos en menores de 19 años en la población asignada en 12%</t>
  </si>
  <si>
    <t>Controles prenatales que terminan sin complicaciones = o &gt; 98%</t>
  </si>
  <si>
    <t>Mantener = o &lt; 4% los bajos pesos al nacer de los CPN propios</t>
  </si>
  <si>
    <t>Mantener la mortalidad materna menor a 40 por cada 100.000 nacidos</t>
  </si>
  <si>
    <t>Lograr una mortalidad perinatal menor de = o &lt; 5 por cada 1000 nacidos</t>
  </si>
  <si>
    <t>Sobrepeso en menores de 10 años (Programa CyD de ESE)</t>
  </si>
  <si>
    <t>Indicador de lactancia materna exclusiva a los 6 meses del 74% (CyD de la ESE)</t>
  </si>
  <si>
    <t>Mantener los dientes permanentes en &gt; 18 años en el 60% o más (Usuarios Salud Oral de la ESE)</t>
  </si>
  <si>
    <t>Fortalecer el énfasis en P y P mediante el desarrollo de estrategias como  IAMI, AIEPI y programas relacionados con indicadores deficientes con impacto en la comunidad desarrollando a niveles óptimos la APS en coordinación con el ente municipal</t>
  </si>
  <si>
    <t>Aumentar la efectividad de los programas de Promoción y Prevención</t>
  </si>
  <si>
    <t>Ser líderes de Atención Primaria en Salud</t>
  </si>
  <si>
    <t>Fortalecer la participación de la ESE en los programas de Salud Pública en coordinación con el ente municipal.</t>
  </si>
  <si>
    <t>Ser reconocidos como líderes en APS en el municipio</t>
  </si>
  <si>
    <t>Fortalecer la participación comunitaria en la gestión de salud</t>
  </si>
  <si>
    <t>Ser reconocidos como hospital seguro en el municipio con el usuario como gestor de su seguridad</t>
  </si>
  <si>
    <t xml:space="preserve">PERSPECTIVA </t>
  </si>
  <si>
    <t>CLIENTES: Esta perspectiva establece cuales son las promesas o propuestas de valor que la institución realiza a los clientes para lograr el impacto deseado</t>
  </si>
  <si>
    <t>Fortalecer la participación ciudadana desde los diferentes ámbitos de la misma con énfasis en la gestión del riesgo abarcando las principales organizaciones establecidas en todos los posibles niveles</t>
  </si>
  <si>
    <t>Aumentar la participación de la comunidad en todos los espacios existentes en la ESE</t>
  </si>
  <si>
    <t>Ser reconocidos como un Hospital Seguro con atención Humanizada</t>
  </si>
  <si>
    <t>Fortalecer la atención humanizada y segura en la prestación de los servicios de salud encomendados</t>
  </si>
  <si>
    <t>Gestionar por lo menos el 97.5% de los eventos adversos presentados, en forma oportuna</t>
  </si>
  <si>
    <t>Mantener la ocurrencia de eventos adversos por debajo del 1% en las atenciones</t>
  </si>
  <si>
    <t>Lograr una efectividad de los planes de mejora para eventos adversos &gt;o= 80%</t>
  </si>
  <si>
    <t>Mejorar la oportunidad en Urgencias para atención Triage 2</t>
  </si>
  <si>
    <t>40 MINUTOS</t>
  </si>
  <si>
    <t>Satisfacción con accesibilidad para conseguir cita CE</t>
  </si>
  <si>
    <t>Política de Seguridad &gt; o = 95%</t>
  </si>
  <si>
    <t>Indicador de Humanización &gt; o = a 92%</t>
  </si>
  <si>
    <t>Fortalecer la Gestión de la Calidad en la Organización con énfasis en el autocontrol de los procesos y la atención segura y humanizada</t>
  </si>
  <si>
    <t>PROCESOS INTERNOS: Esta perspectiva establece los procesos en los cuales se debe concentrar la institución para satisfacer las promesas que se realiza a los clientes y a su vez lograr el impacto deseado</t>
  </si>
  <si>
    <t>Fortalecer el Sistema de Garantía de Calidad con énfasis en la aplicación de mecanismos de control a cada uno de los procesos establecidos</t>
  </si>
  <si>
    <t>Obtener una calificación de estándares = o &gt; 3.5 (Cliente asistencial, ambiente físico, gestión de la información, gestión de la tecnología, gestión del talento humano, gerencia y direccionamiento)</t>
  </si>
  <si>
    <t xml:space="preserve">Lograr una adherencia a procesos del 90%
(Programas de PyD, Terceros, Gestión de medicamentos, dispositivos médicos y bienes)
</t>
  </si>
  <si>
    <t xml:space="preserve">Obtener una calificación = o &gt; al 95% en el informe de Control Interno que se rinde al DAFP </t>
  </si>
  <si>
    <t>Fortalecer la Gestión del Riesgo tanto en los procesos asistenciales como administrativos</t>
  </si>
  <si>
    <t>Alcanzar un seguimiento con mecanismos de control en procesos administrativos en un 80%</t>
  </si>
  <si>
    <t>APRENDIZAJE E INNOVACION: Esta perspectiva establece los factores claves de éxito relacionaos con los recursos (personas, tecnología, alianzas, etc.) para lograr ser excelentes en los procesos clave, que a su vez permita el cumplimiento de las promesas realizadas a los clientes y se logre el impacto deseado.</t>
  </si>
  <si>
    <t>Contar con un talento humano competente y satisfecho con su trabajo</t>
  </si>
  <si>
    <t>Fortalecer el Sistema de Garantía de Calidad con énfasis en la aplicación de mecanismos de control a cada uno de los procesos establecidos y guiados por los estándares del sistema único de acreditación (Talento Humano)</t>
  </si>
  <si>
    <t>Promover un clima laboral que favorezca el desarrollo de los procesos (85%)</t>
  </si>
  <si>
    <t>Desarrollar las habilidades, destrezas y conocimientos de los funcionarios (nivel de competencias 85%)</t>
  </si>
  <si>
    <t>Fortalecer la innovación y el desarrollo tecnológico óptimo en la organización dentro de un ambiente físico seguro y confortable</t>
  </si>
  <si>
    <t>Fortalecer el desarrollo óptimo de la tecnología dentro de la Organización de manera que sea usada en forma segura, humanizada y eficiente, apoyándose además en la adquisición de la misma con la presentación de proyectos</t>
  </si>
  <si>
    <t>Lograr una calificación de los estándares de Gestión de la Tecnología, Gerencia de la Información y Ambiente Físico de 3.75</t>
  </si>
  <si>
    <t>FINANCIERA: Esta perspectiva establece el factor clave de éxito como soporte básico que requiere la institución para el cumplimiento de la perspectiva de aprendizaje e innovación y a su vez lograr ser excelentes en los procesos clave, que permita el cumplimiento de las promesas realizadas a los clientes y se logre el impacto deseado.</t>
  </si>
  <si>
    <t>Gestionar los recursos financieros con Responsabilidad Social</t>
  </si>
  <si>
    <t>Fortalecer la Gestión del Recurso Financiero con énfasis en costos, recuperación de cartera, gestión de glosas, diversificación de ingresos y consecución de recursos mediante la metodología de proyectos, todo esto liderado desde Gerencia y Direccionamiento</t>
  </si>
  <si>
    <t>Obtener el Punto de Equilibrio</t>
  </si>
  <si>
    <t>Lograr un aporte social del 1%</t>
  </si>
  <si>
    <t>Rotación de Cartera = o &lt; 60 días</t>
  </si>
  <si>
    <t>Recuperar el Índice de Razón Corriente</t>
  </si>
  <si>
    <t>Disminuir el Nivel de Endeudamiento</t>
  </si>
  <si>
    <t>Recuperar Margen Operacional</t>
  </si>
  <si>
    <t>SEM 1 - DIC
2016</t>
  </si>
  <si>
    <t>SEM 2 - JUNIO 2017</t>
  </si>
  <si>
    <t>SEM 3 - DIC 2017</t>
  </si>
  <si>
    <t>SEM 4 - JUNIO 2018</t>
  </si>
  <si>
    <t>SEM 5 - DIC 2018</t>
  </si>
  <si>
    <t>SEM 6 - JUNIO 2019</t>
  </si>
  <si>
    <t>SEM 7 - DIC 2019</t>
  </si>
  <si>
    <t>SEM 8 - JUNIO 2020</t>
  </si>
  <si>
    <t>Reducir la desnutrición Aguda en &lt;5 años (CyD de la ESE)</t>
  </si>
  <si>
    <t>BSC CUADRO DE MANDO INTEGRAL DEL PLAN DE DESARROLLO 2016-2019</t>
  </si>
  <si>
    <t>Avance Promedio, de los Semestres Causados. No se cuenta el primer semestre de 2016, ya que estaba en formulación el plan estratégico.</t>
  </si>
  <si>
    <t>JUANA RENTERÍA</t>
  </si>
  <si>
    <t xml:space="preserve">AVANCE ACUMULADO PROMEDIO SEMESTRAL - </t>
  </si>
  <si>
    <t>AVANCE ACUMULADO PROMEDIO SEMESTRAL - DICIEMBRE DE 2017</t>
  </si>
  <si>
    <t>AVANCE ACUMULADO PROMEDIO SEMESTRAL - DIC - 2017</t>
  </si>
  <si>
    <t>jefe Lina R</t>
  </si>
  <si>
    <t>Evaluación de la estrategia IAMI integral</t>
  </si>
  <si>
    <r>
      <t>CALIFICACION (</t>
    </r>
    <r>
      <rPr>
        <b/>
        <sz val="10"/>
        <color indexed="10"/>
        <rFont val="Arial"/>
        <family val="2"/>
      </rPr>
      <t>CONTROL INTERNO</t>
    </r>
    <r>
      <rPr>
        <b/>
        <sz val="10"/>
        <rFont val="Arial"/>
        <family val="2"/>
      </rPr>
      <t>)</t>
    </r>
  </si>
  <si>
    <r>
      <t>SEGUIMIENTO - EJECUCION (</t>
    </r>
    <r>
      <rPr>
        <b/>
        <sz val="10"/>
        <color indexed="10"/>
        <rFont val="Arial"/>
        <family val="2"/>
      </rPr>
      <t>DATO SUMINISTRADO POR EL RESPONSABLE DEL INDICADOR</t>
    </r>
    <r>
      <rPr>
        <b/>
        <sz val="10"/>
        <rFont val="Arial"/>
        <family val="2"/>
      </rPr>
      <t>)</t>
    </r>
  </si>
  <si>
    <t xml:space="preserve">                             </t>
  </si>
  <si>
    <t xml:space="preserve">                            </t>
  </si>
  <si>
    <t xml:space="preserve"> ESE HOSPITAL DEL SUR GABRIEL JARAMILLO PIEDRAHITA</t>
  </si>
  <si>
    <t>BSC CUADRO DE MANDO INTEGRAL DEL PLAN DE DESARROLLO 2016 - 2019</t>
  </si>
  <si>
    <r>
      <t>SEGUIMIENTO - EJECUCION (</t>
    </r>
    <r>
      <rPr>
        <b/>
        <sz val="12"/>
        <color indexed="10"/>
        <rFont val="Arial"/>
        <family val="2"/>
      </rPr>
      <t>DATO SUMINISTRADO POR EL RESPONSABLE DEL INDICADOR</t>
    </r>
    <r>
      <rPr>
        <b/>
        <sz val="12"/>
        <rFont val="Arial"/>
        <family val="2"/>
      </rPr>
      <t>)</t>
    </r>
  </si>
  <si>
    <t>93,8%</t>
  </si>
  <si>
    <t>-13,23</t>
  </si>
  <si>
    <t>AVANCE PROMEDIO TOTAL</t>
  </si>
  <si>
    <r>
      <t>CALIFICACION  (</t>
    </r>
    <r>
      <rPr>
        <b/>
        <sz val="12"/>
        <color indexed="10"/>
        <rFont val="Arial"/>
        <family val="2"/>
      </rPr>
      <t>CONTROL INTERNO</t>
    </r>
    <r>
      <rPr>
        <b/>
        <sz val="12"/>
        <rFont val="Arial"/>
        <family val="2"/>
      </rPr>
      <t>)</t>
    </r>
  </si>
  <si>
    <t>AVANCE ACUMULADO PROMEDIO SEMESTRAL A - JUNIO DE 2018</t>
  </si>
  <si>
    <t>curación de pacientes con TB &gt;o = 85%</t>
  </si>
  <si>
    <t xml:space="preserve">FURAG </t>
  </si>
  <si>
    <t>Procesos prioritarios (Asistenciales) con mecanismos de control establecidos y trazabilidad de 4 años</t>
  </si>
  <si>
    <t>% DE AVANCE PROMEDIO CUATRENIO</t>
  </si>
  <si>
    <t xml:space="preserve">AVANCE BSC PLAN DE DESARROLLO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</si>
</sst>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1" formatCode="_-* #,##0_-;\-* #,##0_-;_-* &quot;-&quot;_-;_-@_-"/>
    <numFmt numFmtId="164" formatCode="_-* #,##0.00\ &quot;$&quot;_-;\-* #,##0.00\ &quot;$&quot;_-;_-* &quot;-&quot;??\ &quot;$&quot;_-;_-@_-"/>
    <numFmt numFmtId="165" formatCode="_-* #,##0.00\ _$_-;\-* #,##0.00\ _$_-;_-* &quot;-&quot;??\ _$_-;_-@_-"/>
    <numFmt numFmtId="166" formatCode="0.0%"/>
    <numFmt numFmtId="167" formatCode="_-&quot;$&quot;* #,##0_-;\-&quot;$&quot;* #,##0_-;_-&quot;$&quot;* &quot;-&quot;??_-;_-@_-"/>
    <numFmt numFmtId="168" formatCode="_-* #,##0\ _$_-;\-* #,##0\ _$_-;_-* &quot;-&quot;??\ _$_-;_-@_-"/>
    <numFmt numFmtId="169" formatCode="#,##0_ ;\-#,##0\ "/>
    <numFmt numFmtId="170" formatCode="0.0"/>
    <numFmt numFmtId="171" formatCode="#,##0.00_ ;\-#,##0.00\ "/>
    <numFmt numFmtId="172" formatCode="#,##0.0_ ;\-#,##0.0\ "/>
    <numFmt numFmtId="173" formatCode="_-* #,##0.0_-;\-* #,##0.0_-;_-* &quot;-&quot;_-;_-@_-"/>
    <numFmt numFmtId="174" formatCode="_-* #,##0.00_-;\-* #,##0.00_-;_-* &quot;-&quot;_-;_-@_-"/>
  </numFmts>
  <fonts count="6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color indexed="8"/>
      <name val="Calibri"/>
      <family val="2"/>
    </font>
    <font>
      <sz val="10"/>
      <color indexed="8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1"/>
      <color indexed="8"/>
      <name val="Calibri"/>
      <family val="2"/>
    </font>
    <font>
      <sz val="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6"/>
      <name val="Arial"/>
      <family val="2"/>
    </font>
    <font>
      <b/>
      <sz val="18"/>
      <name val="Arial"/>
      <family val="2"/>
    </font>
    <font>
      <b/>
      <sz val="12"/>
      <color indexed="10"/>
      <name val="Arial"/>
      <family val="2"/>
    </font>
    <font>
      <b/>
      <sz val="9"/>
      <color indexed="81"/>
      <name val="Tahoma"/>
      <family val="2"/>
    </font>
    <font>
      <sz val="10"/>
      <name val="Arial"/>
      <family val="2"/>
    </font>
    <font>
      <sz val="10"/>
      <name val="Arial"/>
      <family val="2"/>
    </font>
    <font>
      <b/>
      <sz val="14"/>
      <color rgb="FFFF0000"/>
      <name val="Arial"/>
      <family val="2"/>
    </font>
    <font>
      <b/>
      <sz val="16"/>
      <color theme="1"/>
      <name val="Calibri"/>
      <family val="2"/>
      <scheme val="minor"/>
    </font>
    <font>
      <b/>
      <sz val="20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color indexed="10"/>
      <name val="Arial"/>
      <family val="2"/>
    </font>
    <font>
      <b/>
      <sz val="14"/>
      <color theme="1"/>
      <name val="Arial"/>
      <family val="2"/>
    </font>
    <font>
      <b/>
      <sz val="14"/>
      <color theme="1"/>
      <name val="Calibri"/>
      <family val="2"/>
      <scheme val="minor"/>
    </font>
    <font>
      <sz val="9"/>
      <color indexed="81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0"/>
      <name val="Arial"/>
    </font>
  </fonts>
  <fills count="5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85DF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3" tint="0.79998168889431442"/>
        <bgColor indexed="64"/>
      </patternFill>
    </fill>
  </fills>
  <borders count="7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95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7" fillId="4" borderId="0" applyNumberFormat="0" applyBorder="0" applyAlignment="0" applyProtection="0"/>
    <xf numFmtId="0" fontId="8" fillId="16" borderId="1" applyNumberFormat="0" applyAlignment="0" applyProtection="0"/>
    <xf numFmtId="0" fontId="9" fillId="17" borderId="2" applyNumberFormat="0" applyAlignment="0" applyProtection="0"/>
    <xf numFmtId="0" fontId="10" fillId="0" borderId="3" applyNumberFormat="0" applyFill="0" applyAlignment="0" applyProtection="0"/>
    <xf numFmtId="0" fontId="11" fillId="0" borderId="0" applyNumberFormat="0" applyFill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21" borderId="0" applyNumberFormat="0" applyBorder="0" applyAlignment="0" applyProtection="0"/>
    <xf numFmtId="0" fontId="12" fillId="7" borderId="1" applyNumberFormat="0" applyAlignment="0" applyProtection="0"/>
    <xf numFmtId="0" fontId="13" fillId="3" borderId="0" applyNumberFormat="0" applyBorder="0" applyAlignment="0" applyProtection="0"/>
    <xf numFmtId="165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14" fillId="22" borderId="0" applyNumberFormat="0" applyBorder="0" applyAlignment="0" applyProtection="0"/>
    <xf numFmtId="0" fontId="4" fillId="23" borderId="4" applyNumberFormat="0" applyFont="0" applyAlignment="0" applyProtection="0"/>
    <xf numFmtId="9" fontId="4" fillId="0" borderId="0" applyFont="0" applyFill="0" applyBorder="0" applyAlignment="0" applyProtection="0"/>
    <xf numFmtId="0" fontId="15" fillId="16" borderId="5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6" applyNumberFormat="0" applyFill="0" applyAlignment="0" applyProtection="0"/>
    <xf numFmtId="0" fontId="20" fillId="0" borderId="7" applyNumberFormat="0" applyFill="0" applyAlignment="0" applyProtection="0"/>
    <xf numFmtId="0" fontId="11" fillId="0" borderId="8" applyNumberFormat="0" applyFill="0" applyAlignment="0" applyProtection="0"/>
    <xf numFmtId="0" fontId="21" fillId="0" borderId="9" applyNumberFormat="0" applyFill="0" applyAlignment="0" applyProtection="0"/>
    <xf numFmtId="0" fontId="3" fillId="0" borderId="0"/>
    <xf numFmtId="0" fontId="4" fillId="0" borderId="0"/>
    <xf numFmtId="0" fontId="2" fillId="0" borderId="0"/>
    <xf numFmtId="0" fontId="4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7" fillId="4" borderId="0" applyNumberFormat="0" applyBorder="0" applyAlignment="0" applyProtection="0"/>
    <xf numFmtId="0" fontId="8" fillId="16" borderId="1" applyNumberFormat="0" applyAlignment="0" applyProtection="0"/>
    <xf numFmtId="0" fontId="9" fillId="17" borderId="2" applyNumberFormat="0" applyAlignment="0" applyProtection="0"/>
    <xf numFmtId="0" fontId="10" fillId="0" borderId="3" applyNumberFormat="0" applyFill="0" applyAlignment="0" applyProtection="0"/>
    <xf numFmtId="0" fontId="11" fillId="0" borderId="0" applyNumberFormat="0" applyFill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21" borderId="0" applyNumberFormat="0" applyBorder="0" applyAlignment="0" applyProtection="0"/>
    <xf numFmtId="0" fontId="12" fillId="7" borderId="1" applyNumberFormat="0" applyAlignment="0" applyProtection="0"/>
    <xf numFmtId="0" fontId="13" fillId="3" borderId="0" applyNumberFormat="0" applyBorder="0" applyAlignment="0" applyProtection="0"/>
    <xf numFmtId="165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14" fillId="22" borderId="0" applyNumberFormat="0" applyBorder="0" applyAlignment="0" applyProtection="0"/>
    <xf numFmtId="0" fontId="4" fillId="23" borderId="4" applyNumberFormat="0" applyFont="0" applyAlignment="0" applyProtection="0"/>
    <xf numFmtId="9" fontId="4" fillId="0" borderId="0" applyFont="0" applyFill="0" applyBorder="0" applyAlignment="0" applyProtection="0"/>
    <xf numFmtId="0" fontId="15" fillId="16" borderId="5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6" applyNumberFormat="0" applyFill="0" applyAlignment="0" applyProtection="0"/>
    <xf numFmtId="0" fontId="20" fillId="0" borderId="7" applyNumberFormat="0" applyFill="0" applyAlignment="0" applyProtection="0"/>
    <xf numFmtId="0" fontId="11" fillId="0" borderId="8" applyNumberFormat="0" applyFill="0" applyAlignment="0" applyProtection="0"/>
    <xf numFmtId="0" fontId="21" fillId="0" borderId="9" applyNumberFormat="0" applyFill="0" applyAlignment="0" applyProtection="0"/>
    <xf numFmtId="0" fontId="2" fillId="0" borderId="0"/>
    <xf numFmtId="41" fontId="60" fillId="0" borderId="0" applyFont="0" applyFill="0" applyBorder="0" applyAlignment="0" applyProtection="0"/>
  </cellStyleXfs>
  <cellXfs count="820">
    <xf numFmtId="0" fontId="0" fillId="0" borderId="0" xfId="0"/>
    <xf numFmtId="0" fontId="24" fillId="0" borderId="0" xfId="0" applyFont="1"/>
    <xf numFmtId="0" fontId="25" fillId="24" borderId="10" xfId="0" applyFont="1" applyFill="1" applyBorder="1" applyAlignment="1">
      <alignment vertical="top" wrapText="1"/>
    </xf>
    <xf numFmtId="0" fontId="0" fillId="24" borderId="10" xfId="0" applyFill="1" applyBorder="1" applyAlignment="1">
      <alignment horizontal="left" vertical="top" wrapText="1"/>
    </xf>
    <xf numFmtId="0" fontId="0" fillId="0" borderId="10" xfId="0" applyBorder="1" applyAlignment="1">
      <alignment vertical="center" wrapText="1"/>
    </xf>
    <xf numFmtId="0" fontId="0" fillId="0" borderId="0" xfId="0" applyAlignment="1"/>
    <xf numFmtId="0" fontId="0" fillId="0" borderId="10" xfId="0" applyBorder="1" applyAlignment="1">
      <alignment vertical="top" wrapText="1"/>
    </xf>
    <xf numFmtId="0" fontId="0" fillId="24" borderId="10" xfId="0" applyFill="1" applyBorder="1" applyAlignment="1">
      <alignment vertical="top" wrapText="1"/>
    </xf>
    <xf numFmtId="0" fontId="0" fillId="0" borderId="10" xfId="0" applyBorder="1" applyAlignment="1">
      <alignment horizontal="justify" vertical="top" wrapText="1"/>
    </xf>
    <xf numFmtId="0" fontId="24" fillId="0" borderId="0" xfId="0" applyFont="1" applyAlignment="1">
      <alignment horizontal="center"/>
    </xf>
    <xf numFmtId="9" fontId="0" fillId="24" borderId="10" xfId="36" applyFont="1" applyFill="1" applyBorder="1" applyAlignment="1">
      <alignment horizontal="center" vertical="center"/>
    </xf>
    <xf numFmtId="9" fontId="0" fillId="0" borderId="10" xfId="0" applyNumberFormat="1" applyBorder="1" applyAlignment="1">
      <alignment horizontal="center" vertical="center"/>
    </xf>
    <xf numFmtId="9" fontId="25" fillId="0" borderId="10" xfId="36" applyFont="1" applyBorder="1" applyAlignment="1">
      <alignment horizontal="center" vertical="center"/>
    </xf>
    <xf numFmtId="9" fontId="25" fillId="24" borderId="10" xfId="0" applyNumberFormat="1" applyFont="1" applyFill="1" applyBorder="1" applyAlignment="1">
      <alignment horizontal="center" vertical="center"/>
    </xf>
    <xf numFmtId="0" fontId="25" fillId="24" borderId="10" xfId="0" applyFont="1" applyFill="1" applyBorder="1" applyAlignment="1">
      <alignment horizontal="center" vertical="center"/>
    </xf>
    <xf numFmtId="9" fontId="25" fillId="24" borderId="10" xfId="0" applyNumberFormat="1" applyFont="1" applyFill="1" applyBorder="1" applyAlignment="1">
      <alignment horizontal="center" vertical="center" wrapText="1"/>
    </xf>
    <xf numFmtId="9" fontId="0" fillId="24" borderId="10" xfId="0" applyNumberFormat="1" applyFill="1" applyBorder="1" applyAlignment="1">
      <alignment horizontal="center" vertical="center"/>
    </xf>
    <xf numFmtId="0" fontId="0" fillId="24" borderId="10" xfId="0" applyFill="1" applyBorder="1" applyAlignment="1">
      <alignment horizontal="center" vertical="center" wrapText="1"/>
    </xf>
    <xf numFmtId="9" fontId="0" fillId="24" borderId="10" xfId="0" applyNumberFormat="1" applyFill="1" applyBorder="1" applyAlignment="1">
      <alignment horizontal="center" vertical="center" wrapText="1"/>
    </xf>
    <xf numFmtId="0" fontId="0" fillId="0" borderId="10" xfId="0" applyBorder="1" applyAlignment="1">
      <alignment horizontal="center"/>
    </xf>
    <xf numFmtId="0" fontId="0" fillId="0" borderId="10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horizontal="center" vertical="top" wrapText="1"/>
    </xf>
    <xf numFmtId="1" fontId="27" fillId="0" borderId="10" xfId="0" applyNumberFormat="1" applyFont="1" applyBorder="1" applyAlignment="1">
      <alignment horizontal="center" vertical="center" wrapText="1"/>
    </xf>
    <xf numFmtId="0" fontId="25" fillId="24" borderId="10" xfId="0" applyFont="1" applyFill="1" applyBorder="1" applyAlignment="1">
      <alignment horizontal="center" vertical="top" wrapText="1"/>
    </xf>
    <xf numFmtId="9" fontId="28" fillId="0" borderId="10" xfId="0" applyNumberFormat="1" applyFont="1" applyBorder="1" applyAlignment="1">
      <alignment horizontal="center" wrapText="1"/>
    </xf>
    <xf numFmtId="166" fontId="28" fillId="0" borderId="10" xfId="0" applyNumberFormat="1" applyFont="1" applyBorder="1" applyAlignment="1">
      <alignment horizontal="center" wrapText="1"/>
    </xf>
    <xf numFmtId="0" fontId="28" fillId="0" borderId="10" xfId="0" applyFont="1" applyBorder="1" applyAlignment="1">
      <alignment horizontal="center" wrapText="1"/>
    </xf>
    <xf numFmtId="1" fontId="28" fillId="0" borderId="10" xfId="0" applyNumberFormat="1" applyFont="1" applyBorder="1" applyAlignment="1">
      <alignment horizontal="center" wrapText="1"/>
    </xf>
    <xf numFmtId="3" fontId="28" fillId="0" borderId="10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9" fontId="0" fillId="0" borderId="10" xfId="0" applyNumberFormat="1" applyBorder="1" applyAlignment="1">
      <alignment horizontal="center" vertical="center" wrapText="1"/>
    </xf>
    <xf numFmtId="9" fontId="0" fillId="0" borderId="10" xfId="0" applyNumberFormat="1" applyBorder="1" applyAlignment="1">
      <alignment horizontal="center"/>
    </xf>
    <xf numFmtId="9" fontId="0" fillId="0" borderId="10" xfId="0" applyNumberFormat="1" applyBorder="1" applyAlignment="1">
      <alignment horizontal="center" vertical="top"/>
    </xf>
    <xf numFmtId="9" fontId="0" fillId="0" borderId="10" xfId="0" applyNumberFormat="1" applyBorder="1" applyAlignment="1">
      <alignment horizontal="center" vertical="top" wrapText="1"/>
    </xf>
    <xf numFmtId="9" fontId="0" fillId="24" borderId="10" xfId="0" applyNumberFormat="1" applyFill="1" applyBorder="1" applyAlignment="1">
      <alignment horizontal="center"/>
    </xf>
    <xf numFmtId="0" fontId="0" fillId="24" borderId="10" xfId="0" applyFill="1" applyBorder="1" applyAlignment="1">
      <alignment horizontal="left" vertical="center" wrapText="1"/>
    </xf>
    <xf numFmtId="0" fontId="28" fillId="0" borderId="10" xfId="0" applyFont="1" applyBorder="1" applyAlignment="1">
      <alignment horizontal="center" vertical="center" wrapText="1" readingOrder="1"/>
    </xf>
    <xf numFmtId="167" fontId="0" fillId="0" borderId="10" xfId="33" applyNumberFormat="1" applyFont="1" applyBorder="1" applyAlignment="1">
      <alignment horizontal="center" vertical="center" wrapText="1"/>
    </xf>
    <xf numFmtId="9" fontId="28" fillId="0" borderId="10" xfId="0" applyNumberFormat="1" applyFont="1" applyBorder="1" applyAlignment="1">
      <alignment horizontal="center" vertical="center" wrapText="1" readingOrder="1"/>
    </xf>
    <xf numFmtId="0" fontId="0" fillId="24" borderId="10" xfId="0" applyFill="1" applyBorder="1" applyAlignment="1">
      <alignment horizontal="center" vertical="top" wrapText="1"/>
    </xf>
    <xf numFmtId="0" fontId="0" fillId="24" borderId="10" xfId="0" applyFill="1" applyBorder="1" applyAlignment="1">
      <alignment horizontal="center" vertical="center"/>
    </xf>
    <xf numFmtId="0" fontId="0" fillId="25" borderId="10" xfId="0" applyFill="1" applyBorder="1"/>
    <xf numFmtId="0" fontId="0" fillId="25" borderId="10" xfId="0" applyFill="1" applyBorder="1" applyAlignment="1"/>
    <xf numFmtId="1" fontId="0" fillId="25" borderId="10" xfId="0" applyNumberFormat="1" applyFill="1" applyBorder="1"/>
    <xf numFmtId="9" fontId="0" fillId="25" borderId="10" xfId="0" applyNumberFormat="1" applyFill="1" applyBorder="1"/>
    <xf numFmtId="0" fontId="0" fillId="0" borderId="0" xfId="0" applyFill="1" applyAlignment="1">
      <alignment horizontal="center"/>
    </xf>
    <xf numFmtId="9" fontId="0" fillId="0" borderId="10" xfId="0" applyNumberFormat="1" applyFill="1" applyBorder="1" applyAlignment="1">
      <alignment horizontal="center" vertical="center"/>
    </xf>
    <xf numFmtId="9" fontId="25" fillId="0" borderId="10" xfId="0" applyNumberFormat="1" applyFont="1" applyFill="1" applyBorder="1" applyAlignment="1">
      <alignment horizontal="center" vertical="center"/>
    </xf>
    <xf numFmtId="0" fontId="25" fillId="0" borderId="10" xfId="0" applyFont="1" applyFill="1" applyBorder="1" applyAlignment="1">
      <alignment horizontal="center" vertical="center"/>
    </xf>
    <xf numFmtId="9" fontId="0" fillId="0" borderId="10" xfId="0" applyNumberFormat="1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 wrapText="1"/>
    </xf>
    <xf numFmtId="9" fontId="0" fillId="0" borderId="10" xfId="0" applyNumberForma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9" fontId="0" fillId="0" borderId="10" xfId="0" applyNumberFormat="1" applyFill="1" applyBorder="1" applyAlignment="1">
      <alignment horizontal="center" vertical="top" wrapText="1"/>
    </xf>
    <xf numFmtId="0" fontId="28" fillId="0" borderId="10" xfId="0" applyFont="1" applyFill="1" applyBorder="1" applyAlignment="1">
      <alignment horizontal="center" wrapText="1"/>
    </xf>
    <xf numFmtId="0" fontId="0" fillId="25" borderId="10" xfId="0" applyFill="1" applyBorder="1" applyAlignment="1">
      <alignment horizontal="center" vertical="center"/>
    </xf>
    <xf numFmtId="166" fontId="0" fillId="25" borderId="10" xfId="0" applyNumberFormat="1" applyFill="1" applyBorder="1" applyAlignment="1">
      <alignment horizontal="center" vertical="center"/>
    </xf>
    <xf numFmtId="9" fontId="0" fillId="25" borderId="10" xfId="0" applyNumberFormat="1" applyFill="1" applyBorder="1" applyAlignment="1">
      <alignment horizontal="center" vertical="center"/>
    </xf>
    <xf numFmtId="9" fontId="0" fillId="26" borderId="10" xfId="0" applyNumberFormat="1" applyFill="1" applyBorder="1" applyAlignment="1">
      <alignment horizontal="center" vertical="center"/>
    </xf>
    <xf numFmtId="0" fontId="0" fillId="26" borderId="10" xfId="0" applyFill="1" applyBorder="1" applyAlignment="1">
      <alignment horizontal="center" vertical="center"/>
    </xf>
    <xf numFmtId="10" fontId="0" fillId="26" borderId="10" xfId="0" applyNumberFormat="1" applyFill="1" applyBorder="1" applyAlignment="1">
      <alignment horizontal="center" vertical="center"/>
    </xf>
    <xf numFmtId="166" fontId="0" fillId="26" borderId="10" xfId="0" applyNumberFormat="1" applyFill="1" applyBorder="1" applyAlignment="1">
      <alignment horizontal="center" vertical="center"/>
    </xf>
    <xf numFmtId="0" fontId="0" fillId="26" borderId="10" xfId="0" applyFill="1" applyBorder="1" applyAlignment="1"/>
    <xf numFmtId="9" fontId="0" fillId="26" borderId="10" xfId="0" applyNumberFormat="1" applyFill="1" applyBorder="1" applyAlignment="1">
      <alignment horizontal="center"/>
    </xf>
    <xf numFmtId="0" fontId="24" fillId="0" borderId="10" xfId="0" applyFont="1" applyBorder="1" applyAlignment="1">
      <alignment horizontal="center"/>
    </xf>
    <xf numFmtId="0" fontId="0" fillId="0" borderId="10" xfId="0" applyBorder="1"/>
    <xf numFmtId="0" fontId="0" fillId="26" borderId="10" xfId="0" applyFill="1" applyBorder="1"/>
    <xf numFmtId="0" fontId="28" fillId="26" borderId="10" xfId="0" applyFont="1" applyFill="1" applyBorder="1" applyAlignment="1">
      <alignment horizontal="center" wrapText="1"/>
    </xf>
    <xf numFmtId="0" fontId="0" fillId="0" borderId="10" xfId="0" applyFill="1" applyBorder="1" applyAlignment="1"/>
    <xf numFmtId="0" fontId="0" fillId="27" borderId="10" xfId="0" applyFill="1" applyBorder="1" applyAlignment="1"/>
    <xf numFmtId="0" fontId="0" fillId="28" borderId="10" xfId="0" applyFill="1" applyBorder="1" applyAlignment="1">
      <alignment vertical="top" wrapText="1"/>
    </xf>
    <xf numFmtId="0" fontId="0" fillId="26" borderId="10" xfId="0" applyFill="1" applyBorder="1" applyAlignment="1">
      <alignment vertical="top" wrapText="1"/>
    </xf>
    <xf numFmtId="0" fontId="0" fillId="29" borderId="10" xfId="0" applyFill="1" applyBorder="1" applyAlignment="1">
      <alignment vertical="top" wrapText="1"/>
    </xf>
    <xf numFmtId="9" fontId="30" fillId="26" borderId="10" xfId="36" applyFont="1" applyFill="1" applyBorder="1" applyAlignment="1">
      <alignment horizontal="center" vertical="center"/>
    </xf>
    <xf numFmtId="0" fontId="25" fillId="26" borderId="10" xfId="0" applyFont="1" applyFill="1" applyBorder="1" applyAlignment="1">
      <alignment vertical="top" wrapText="1"/>
    </xf>
    <xf numFmtId="0" fontId="0" fillId="26" borderId="10" xfId="0" applyFill="1" applyBorder="1" applyAlignment="1">
      <alignment horizontal="center"/>
    </xf>
    <xf numFmtId="0" fontId="25" fillId="28" borderId="10" xfId="0" applyFont="1" applyFill="1" applyBorder="1" applyAlignment="1">
      <alignment horizontal="left" vertical="top"/>
    </xf>
    <xf numFmtId="0" fontId="25" fillId="30" borderId="10" xfId="0" applyFont="1" applyFill="1" applyBorder="1" applyAlignment="1">
      <alignment vertical="top" wrapText="1"/>
    </xf>
    <xf numFmtId="0" fontId="24" fillId="30" borderId="0" xfId="0" applyFont="1" applyFill="1"/>
    <xf numFmtId="9" fontId="0" fillId="30" borderId="10" xfId="0" applyNumberFormat="1" applyFill="1" applyBorder="1" applyAlignment="1">
      <alignment horizontal="center"/>
    </xf>
    <xf numFmtId="0" fontId="25" fillId="0" borderId="10" xfId="0" applyFont="1" applyFill="1" applyBorder="1" applyAlignment="1">
      <alignment vertical="top" wrapText="1"/>
    </xf>
    <xf numFmtId="0" fontId="25" fillId="31" borderId="10" xfId="0" applyFont="1" applyFill="1" applyBorder="1" applyAlignment="1">
      <alignment vertical="top" wrapText="1"/>
    </xf>
    <xf numFmtId="0" fontId="24" fillId="31" borderId="0" xfId="0" applyFont="1" applyFill="1"/>
    <xf numFmtId="0" fontId="0" fillId="32" borderId="10" xfId="0" applyFill="1" applyBorder="1" applyAlignment="1">
      <alignment horizontal="left" vertical="top" wrapText="1"/>
    </xf>
    <xf numFmtId="0" fontId="24" fillId="32" borderId="0" xfId="0" applyFont="1" applyFill="1"/>
    <xf numFmtId="0" fontId="25" fillId="27" borderId="10" xfId="0" applyFont="1" applyFill="1" applyBorder="1" applyAlignment="1">
      <alignment vertical="top" wrapText="1"/>
    </xf>
    <xf numFmtId="0" fontId="24" fillId="27" borderId="0" xfId="0" applyFont="1" applyFill="1"/>
    <xf numFmtId="9" fontId="28" fillId="26" borderId="10" xfId="0" applyNumberFormat="1" applyFont="1" applyFill="1" applyBorder="1" applyAlignment="1">
      <alignment horizontal="center" wrapText="1"/>
    </xf>
    <xf numFmtId="3" fontId="28" fillId="26" borderId="10" xfId="0" applyNumberFormat="1" applyFont="1" applyFill="1" applyBorder="1" applyAlignment="1">
      <alignment horizontal="center" wrapText="1"/>
    </xf>
    <xf numFmtId="9" fontId="28" fillId="26" borderId="10" xfId="36" applyFont="1" applyFill="1" applyBorder="1" applyAlignment="1">
      <alignment horizontal="center" wrapText="1"/>
    </xf>
    <xf numFmtId="0" fontId="0" fillId="33" borderId="0" xfId="0" applyFill="1" applyAlignment="1">
      <alignment horizontal="center"/>
    </xf>
    <xf numFmtId="9" fontId="0" fillId="33" borderId="10" xfId="0" applyNumberFormat="1" applyFill="1" applyBorder="1" applyAlignment="1">
      <alignment horizontal="center" vertical="center"/>
    </xf>
    <xf numFmtId="166" fontId="0" fillId="33" borderId="10" xfId="0" applyNumberFormat="1" applyFill="1" applyBorder="1" applyAlignment="1">
      <alignment horizontal="center" vertical="center"/>
    </xf>
    <xf numFmtId="9" fontId="25" fillId="33" borderId="10" xfId="0" applyNumberFormat="1" applyFont="1" applyFill="1" applyBorder="1" applyAlignment="1">
      <alignment horizontal="center" vertical="center"/>
    </xf>
    <xf numFmtId="0" fontId="25" fillId="33" borderId="10" xfId="0" applyFont="1" applyFill="1" applyBorder="1" applyAlignment="1">
      <alignment horizontal="center" vertical="center"/>
    </xf>
    <xf numFmtId="0" fontId="0" fillId="33" borderId="10" xfId="0" applyFill="1" applyBorder="1" applyAlignment="1">
      <alignment horizontal="center"/>
    </xf>
    <xf numFmtId="9" fontId="0" fillId="33" borderId="10" xfId="0" applyNumberFormat="1" applyFill="1" applyBorder="1" applyAlignment="1">
      <alignment horizontal="center"/>
    </xf>
    <xf numFmtId="0" fontId="28" fillId="33" borderId="10" xfId="0" applyFont="1" applyFill="1" applyBorder="1" applyAlignment="1">
      <alignment horizontal="center" wrapText="1"/>
    </xf>
    <xf numFmtId="9" fontId="0" fillId="34" borderId="10" xfId="0" applyNumberFormat="1" applyFill="1" applyBorder="1" applyAlignment="1">
      <alignment horizontal="center"/>
    </xf>
    <xf numFmtId="0" fontId="0" fillId="30" borderId="10" xfId="0" applyFill="1" applyBorder="1"/>
    <xf numFmtId="0" fontId="0" fillId="27" borderId="10" xfId="0" applyFill="1" applyBorder="1"/>
    <xf numFmtId="9" fontId="0" fillId="27" borderId="10" xfId="0" applyNumberFormat="1" applyFill="1" applyBorder="1"/>
    <xf numFmtId="9" fontId="0" fillId="26" borderId="10" xfId="0" applyNumberFormat="1" applyFill="1" applyBorder="1"/>
    <xf numFmtId="10" fontId="0" fillId="27" borderId="10" xfId="0" applyNumberFormat="1" applyFill="1" applyBorder="1"/>
    <xf numFmtId="9" fontId="0" fillId="30" borderId="10" xfId="0" applyNumberFormat="1" applyFill="1" applyBorder="1"/>
    <xf numFmtId="0" fontId="25" fillId="0" borderId="10" xfId="0" applyFont="1" applyBorder="1" applyAlignment="1">
      <alignment vertical="top" wrapText="1"/>
    </xf>
    <xf numFmtId="0" fontId="25" fillId="25" borderId="10" xfId="0" applyFont="1" applyFill="1" applyBorder="1"/>
    <xf numFmtId="0" fontId="26" fillId="34" borderId="10" xfId="0" applyFont="1" applyFill="1" applyBorder="1" applyAlignment="1">
      <alignment horizontal="center" vertical="center"/>
    </xf>
    <xf numFmtId="0" fontId="28" fillId="34" borderId="10" xfId="0" applyFont="1" applyFill="1" applyBorder="1" applyAlignment="1">
      <alignment horizontal="center" wrapText="1"/>
    </xf>
    <xf numFmtId="9" fontId="0" fillId="30" borderId="10" xfId="0" applyNumberFormat="1" applyFill="1" applyBorder="1" applyAlignment="1">
      <alignment horizontal="center" vertical="center"/>
    </xf>
    <xf numFmtId="0" fontId="25" fillId="30" borderId="10" xfId="0" applyFont="1" applyFill="1" applyBorder="1"/>
    <xf numFmtId="0" fontId="0" fillId="0" borderId="10" xfId="0" applyFill="1" applyBorder="1"/>
    <xf numFmtId="10" fontId="0" fillId="30" borderId="10" xfId="0" applyNumberFormat="1" applyFill="1" applyBorder="1"/>
    <xf numFmtId="9" fontId="0" fillId="27" borderId="10" xfId="0" applyNumberFormat="1" applyFill="1" applyBorder="1" applyAlignment="1"/>
    <xf numFmtId="0" fontId="26" fillId="33" borderId="10" xfId="0" applyFont="1" applyFill="1" applyBorder="1" applyAlignment="1">
      <alignment horizontal="center" vertical="center"/>
    </xf>
    <xf numFmtId="0" fontId="26" fillId="25" borderId="10" xfId="0" applyFont="1" applyFill="1" applyBorder="1" applyAlignment="1">
      <alignment horizontal="center" vertical="center"/>
    </xf>
    <xf numFmtId="9" fontId="25" fillId="26" borderId="10" xfId="0" applyNumberFormat="1" applyFont="1" applyFill="1" applyBorder="1" applyAlignment="1">
      <alignment horizontal="center" vertical="center"/>
    </xf>
    <xf numFmtId="0" fontId="25" fillId="24" borderId="10" xfId="0" applyNumberFormat="1" applyFont="1" applyFill="1" applyBorder="1" applyAlignment="1">
      <alignment horizontal="center" vertical="center"/>
    </xf>
    <xf numFmtId="0" fontId="25" fillId="30" borderId="10" xfId="0" applyNumberFormat="1" applyFont="1" applyFill="1" applyBorder="1" applyAlignment="1">
      <alignment horizontal="center" vertical="center"/>
    </xf>
    <xf numFmtId="0" fontId="25" fillId="0" borderId="10" xfId="0" applyNumberFormat="1" applyFont="1" applyFill="1" applyBorder="1" applyAlignment="1">
      <alignment horizontal="center" vertical="center"/>
    </xf>
    <xf numFmtId="9" fontId="0" fillId="24" borderId="10" xfId="0" applyNumberFormat="1" applyFill="1" applyBorder="1" applyAlignment="1">
      <alignment horizontal="center" wrapText="1"/>
    </xf>
    <xf numFmtId="9" fontId="0" fillId="30" borderId="10" xfId="0" applyNumberFormat="1" applyFill="1" applyBorder="1" applyAlignment="1">
      <alignment horizontal="center" wrapText="1"/>
    </xf>
    <xf numFmtId="9" fontId="0" fillId="0" borderId="10" xfId="0" applyNumberFormat="1" applyFill="1" applyBorder="1" applyAlignment="1">
      <alignment horizontal="center" wrapText="1"/>
    </xf>
    <xf numFmtId="0" fontId="0" fillId="24" borderId="10" xfId="0" applyFill="1" applyBorder="1" applyAlignment="1">
      <alignment wrapText="1"/>
    </xf>
    <xf numFmtId="0" fontId="0" fillId="24" borderId="10" xfId="0" applyFill="1" applyBorder="1" applyAlignment="1">
      <alignment horizontal="center" wrapText="1"/>
    </xf>
    <xf numFmtId="0" fontId="0" fillId="0" borderId="10" xfId="0" applyFill="1" applyBorder="1" applyAlignment="1">
      <alignment horizontal="center" wrapText="1"/>
    </xf>
    <xf numFmtId="9" fontId="33" fillId="26" borderId="10" xfId="36" applyNumberFormat="1" applyFont="1" applyFill="1" applyBorder="1" applyAlignment="1">
      <alignment horizontal="center"/>
    </xf>
    <xf numFmtId="9" fontId="33" fillId="24" borderId="10" xfId="36" applyNumberFormat="1" applyFont="1" applyFill="1" applyBorder="1" applyAlignment="1">
      <alignment horizontal="center" vertical="center"/>
    </xf>
    <xf numFmtId="9" fontId="33" fillId="24" borderId="10" xfId="36" applyNumberFormat="1" applyFont="1" applyFill="1" applyBorder="1" applyAlignment="1">
      <alignment horizontal="center"/>
    </xf>
    <xf numFmtId="0" fontId="0" fillId="0" borderId="11" xfId="0" applyBorder="1"/>
    <xf numFmtId="0" fontId="25" fillId="27" borderId="14" xfId="0" applyFont="1" applyFill="1" applyBorder="1" applyAlignment="1">
      <alignment vertical="top" wrapText="1"/>
    </xf>
    <xf numFmtId="0" fontId="24" fillId="0" borderId="14" xfId="0" applyFont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33" borderId="14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14" xfId="0" applyBorder="1"/>
    <xf numFmtId="0" fontId="0" fillId="25" borderId="14" xfId="0" applyFill="1" applyBorder="1"/>
    <xf numFmtId="0" fontId="0" fillId="27" borderId="14" xfId="0" applyFill="1" applyBorder="1"/>
    <xf numFmtId="3" fontId="28" fillId="34" borderId="10" xfId="0" applyNumberFormat="1" applyFont="1" applyFill="1" applyBorder="1" applyAlignment="1">
      <alignment horizontal="center" wrapText="1"/>
    </xf>
    <xf numFmtId="3" fontId="28" fillId="35" borderId="10" xfId="0" applyNumberFormat="1" applyFont="1" applyFill="1" applyBorder="1" applyAlignment="1">
      <alignment horizontal="center" wrapText="1"/>
    </xf>
    <xf numFmtId="0" fontId="28" fillId="35" borderId="10" xfId="0" applyFont="1" applyFill="1" applyBorder="1" applyAlignment="1">
      <alignment horizontal="center" wrapText="1"/>
    </xf>
    <xf numFmtId="0" fontId="0" fillId="35" borderId="10" xfId="0" applyFill="1" applyBorder="1"/>
    <xf numFmtId="168" fontId="29" fillId="35" borderId="10" xfId="32" applyNumberFormat="1" applyFont="1" applyFill="1" applyBorder="1"/>
    <xf numFmtId="9" fontId="28" fillId="35" borderId="10" xfId="0" applyNumberFormat="1" applyFont="1" applyFill="1" applyBorder="1" applyAlignment="1">
      <alignment horizontal="center" wrapText="1"/>
    </xf>
    <xf numFmtId="9" fontId="0" fillId="27" borderId="10" xfId="36" applyFont="1" applyFill="1" applyBorder="1"/>
    <xf numFmtId="9" fontId="0" fillId="30" borderId="10" xfId="36" applyFont="1" applyFill="1" applyBorder="1"/>
    <xf numFmtId="9" fontId="25" fillId="27" borderId="10" xfId="36" applyFont="1" applyFill="1" applyBorder="1"/>
    <xf numFmtId="9" fontId="0" fillId="27" borderId="10" xfId="36" applyFont="1" applyFill="1" applyBorder="1" applyAlignment="1"/>
    <xf numFmtId="0" fontId="25" fillId="25" borderId="10" xfId="0" applyFont="1" applyFill="1" applyBorder="1" applyAlignment="1"/>
    <xf numFmtId="0" fontId="25" fillId="30" borderId="10" xfId="0" applyFont="1" applyFill="1" applyBorder="1" applyAlignment="1"/>
    <xf numFmtId="9" fontId="0" fillId="25" borderId="10" xfId="0" applyNumberFormat="1" applyFill="1" applyBorder="1" applyAlignment="1"/>
    <xf numFmtId="9" fontId="0" fillId="26" borderId="10" xfId="0" applyNumberFormat="1" applyFill="1" applyBorder="1" applyAlignment="1"/>
    <xf numFmtId="0" fontId="25" fillId="27" borderId="10" xfId="0" applyFont="1" applyFill="1" applyBorder="1" applyAlignment="1"/>
    <xf numFmtId="10" fontId="0" fillId="32" borderId="10" xfId="0" applyNumberFormat="1" applyFill="1" applyBorder="1" applyAlignment="1"/>
    <xf numFmtId="0" fontId="0" fillId="30" borderId="10" xfId="0" applyFill="1" applyBorder="1" applyAlignment="1"/>
    <xf numFmtId="0" fontId="25" fillId="27" borderId="10" xfId="0" applyFont="1" applyFill="1" applyBorder="1" applyAlignment="1">
      <alignment horizontal="center" wrapText="1"/>
    </xf>
    <xf numFmtId="9" fontId="0" fillId="30" borderId="10" xfId="0" applyNumberFormat="1" applyFill="1" applyBorder="1" applyAlignment="1"/>
    <xf numFmtId="0" fontId="25" fillId="28" borderId="10" xfId="0" applyFont="1" applyFill="1" applyBorder="1" applyAlignment="1">
      <alignment vertical="top" wrapText="1"/>
    </xf>
    <xf numFmtId="0" fontId="0" fillId="32" borderId="10" xfId="0" applyFill="1" applyBorder="1" applyAlignment="1"/>
    <xf numFmtId="0" fontId="25" fillId="26" borderId="10" xfId="0" applyFont="1" applyFill="1" applyBorder="1" applyAlignment="1">
      <alignment horizontal="center"/>
    </xf>
    <xf numFmtId="0" fontId="25" fillId="0" borderId="10" xfId="0" applyFont="1" applyFill="1" applyBorder="1" applyAlignment="1">
      <alignment horizontal="center"/>
    </xf>
    <xf numFmtId="0" fontId="25" fillId="32" borderId="10" xfId="0" applyFont="1" applyFill="1" applyBorder="1" applyAlignment="1">
      <alignment vertical="top" wrapText="1"/>
    </xf>
    <xf numFmtId="0" fontId="25" fillId="36" borderId="10" xfId="0" applyFont="1" applyFill="1" applyBorder="1" applyAlignment="1">
      <alignment horizontal="left" vertical="top" wrapText="1"/>
    </xf>
    <xf numFmtId="0" fontId="25" fillId="26" borderId="10" xfId="0" applyFont="1" applyFill="1" applyBorder="1" applyAlignment="1">
      <alignment horizontal="left" vertical="top" wrapText="1"/>
    </xf>
    <xf numFmtId="0" fontId="25" fillId="0" borderId="10" xfId="0" applyFont="1" applyFill="1" applyBorder="1" applyAlignment="1">
      <alignment wrapText="1"/>
    </xf>
    <xf numFmtId="0" fontId="0" fillId="33" borderId="10" xfId="0" applyFill="1" applyBorder="1" applyAlignment="1">
      <alignment vertical="top" wrapText="1"/>
    </xf>
    <xf numFmtId="0" fontId="0" fillId="0" borderId="16" xfId="0" applyBorder="1"/>
    <xf numFmtId="0" fontId="0" fillId="0" borderId="16" xfId="0" applyBorder="1" applyAlignment="1"/>
    <xf numFmtId="0" fontId="0" fillId="40" borderId="0" xfId="0" applyFill="1" applyAlignment="1">
      <alignment horizont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0" xfId="0" applyBorder="1"/>
    <xf numFmtId="0" fontId="0" fillId="40" borderId="0" xfId="0" applyFill="1" applyBorder="1"/>
    <xf numFmtId="0" fontId="26" fillId="0" borderId="0" xfId="0" applyFont="1" applyBorder="1" applyAlignment="1">
      <alignment vertical="center" wrapText="1"/>
    </xf>
    <xf numFmtId="0" fontId="0" fillId="0" borderId="20" xfId="0" applyBorder="1" applyAlignment="1">
      <alignment vertical="top" wrapText="1"/>
    </xf>
    <xf numFmtId="0" fontId="0" fillId="28" borderId="20" xfId="0" applyFill="1" applyBorder="1" applyAlignment="1">
      <alignment vertical="top" wrapText="1"/>
    </xf>
    <xf numFmtId="0" fontId="0" fillId="29" borderId="20" xfId="0" applyFill="1" applyBorder="1" applyAlignment="1">
      <alignment vertical="top" wrapText="1"/>
    </xf>
    <xf numFmtId="0" fontId="25" fillId="31" borderId="20" xfId="0" applyFont="1" applyFill="1" applyBorder="1" applyAlignment="1">
      <alignment vertical="top" wrapText="1"/>
    </xf>
    <xf numFmtId="0" fontId="0" fillId="26" borderId="20" xfId="0" applyFill="1" applyBorder="1" applyAlignment="1">
      <alignment horizontal="left" vertical="top" wrapText="1"/>
    </xf>
    <xf numFmtId="0" fontId="25" fillId="26" borderId="20" xfId="0" applyFont="1" applyFill="1" applyBorder="1" applyAlignment="1">
      <alignment vertical="top" wrapText="1"/>
    </xf>
    <xf numFmtId="0" fontId="25" fillId="26" borderId="20" xfId="0" applyFont="1" applyFill="1" applyBorder="1" applyAlignment="1">
      <alignment horizontal="left" vertical="top" wrapText="1"/>
    </xf>
    <xf numFmtId="0" fontId="0" fillId="24" borderId="20" xfId="0" applyFill="1" applyBorder="1" applyAlignment="1">
      <alignment horizontal="left" vertical="top" wrapText="1"/>
    </xf>
    <xf numFmtId="0" fontId="25" fillId="0" borderId="20" xfId="0" applyFont="1" applyFill="1" applyBorder="1" applyAlignment="1">
      <alignment wrapText="1"/>
    </xf>
    <xf numFmtId="0" fontId="0" fillId="0" borderId="20" xfId="0" applyFill="1" applyBorder="1" applyAlignment="1">
      <alignment vertical="top" wrapText="1"/>
    </xf>
    <xf numFmtId="0" fontId="0" fillId="33" borderId="20" xfId="0" applyFill="1" applyBorder="1" applyAlignment="1">
      <alignment vertical="top" wrapText="1"/>
    </xf>
    <xf numFmtId="0" fontId="0" fillId="26" borderId="20" xfId="0" applyFill="1" applyBorder="1" applyAlignment="1">
      <alignment vertical="top" wrapText="1"/>
    </xf>
    <xf numFmtId="0" fontId="25" fillId="0" borderId="20" xfId="0" applyFont="1" applyBorder="1" applyAlignment="1">
      <alignment vertical="top" wrapText="1"/>
    </xf>
    <xf numFmtId="0" fontId="0" fillId="0" borderId="20" xfId="0" applyBorder="1" applyAlignment="1">
      <alignment horizontal="justify" vertical="top" wrapText="1"/>
    </xf>
    <xf numFmtId="0" fontId="0" fillId="33" borderId="20" xfId="0" applyFill="1" applyBorder="1" applyAlignment="1">
      <alignment vertical="center" wrapText="1"/>
    </xf>
    <xf numFmtId="0" fontId="0" fillId="0" borderId="20" xfId="0" applyBorder="1" applyAlignment="1">
      <alignment vertical="center" wrapText="1"/>
    </xf>
    <xf numFmtId="0" fontId="0" fillId="24" borderId="20" xfId="0" applyFill="1" applyBorder="1" applyAlignment="1">
      <alignment wrapText="1"/>
    </xf>
    <xf numFmtId="0" fontId="0" fillId="24" borderId="20" xfId="0" applyFill="1" applyBorder="1" applyAlignment="1">
      <alignment vertical="top" wrapText="1"/>
    </xf>
    <xf numFmtId="0" fontId="25" fillId="28" borderId="20" xfId="0" applyFont="1" applyFill="1" applyBorder="1" applyAlignment="1">
      <alignment horizontal="left" vertical="top"/>
    </xf>
    <xf numFmtId="0" fontId="0" fillId="24" borderId="20" xfId="0" applyFill="1" applyBorder="1" applyAlignment="1">
      <alignment horizontal="left" vertical="center" wrapText="1"/>
    </xf>
    <xf numFmtId="0" fontId="25" fillId="24" borderId="20" xfId="0" applyFont="1" applyFill="1" applyBorder="1" applyAlignment="1">
      <alignment horizontal="left" vertical="center" wrapText="1"/>
    </xf>
    <xf numFmtId="0" fontId="25" fillId="30" borderId="20" xfId="0" applyFont="1" applyFill="1" applyBorder="1" applyAlignment="1">
      <alignment vertical="top" wrapText="1"/>
    </xf>
    <xf numFmtId="0" fontId="25" fillId="0" borderId="20" xfId="0" applyFont="1" applyFill="1" applyBorder="1" applyAlignment="1">
      <alignment vertical="top" wrapText="1"/>
    </xf>
    <xf numFmtId="0" fontId="25" fillId="24" borderId="20" xfId="0" applyFont="1" applyFill="1" applyBorder="1" applyAlignment="1">
      <alignment vertical="top" wrapText="1"/>
    </xf>
    <xf numFmtId="0" fontId="0" fillId="32" borderId="20" xfId="0" applyFill="1" applyBorder="1" applyAlignment="1">
      <alignment horizontal="left" vertical="top" wrapText="1"/>
    </xf>
    <xf numFmtId="0" fontId="25" fillId="32" borderId="20" xfId="0" applyFont="1" applyFill="1" applyBorder="1" applyAlignment="1">
      <alignment horizontal="left" vertical="top" wrapText="1"/>
    </xf>
    <xf numFmtId="0" fontId="25" fillId="36" borderId="20" xfId="0" applyFont="1" applyFill="1" applyBorder="1" applyAlignment="1">
      <alignment horizontal="left" vertical="top" wrapText="1"/>
    </xf>
    <xf numFmtId="0" fontId="0" fillId="36" borderId="20" xfId="0" applyFill="1" applyBorder="1" applyAlignment="1">
      <alignment horizontal="left" vertical="top" wrapText="1"/>
    </xf>
    <xf numFmtId="0" fontId="25" fillId="32" borderId="20" xfId="0" applyFont="1" applyFill="1" applyBorder="1" applyAlignment="1">
      <alignment vertical="top" wrapText="1"/>
    </xf>
    <xf numFmtId="0" fontId="25" fillId="27" borderId="20" xfId="0" applyFont="1" applyFill="1" applyBorder="1" applyAlignment="1">
      <alignment vertical="top" wrapText="1"/>
    </xf>
    <xf numFmtId="0" fontId="25" fillId="27" borderId="21" xfId="0" applyFont="1" applyFill="1" applyBorder="1" applyAlignment="1">
      <alignment vertical="top" wrapText="1"/>
    </xf>
    <xf numFmtId="0" fontId="0" fillId="40" borderId="18" xfId="0" applyFill="1" applyBorder="1" applyAlignment="1">
      <alignment horizontal="center" vertical="center"/>
    </xf>
    <xf numFmtId="0" fontId="0" fillId="40" borderId="0" xfId="0" applyFill="1"/>
    <xf numFmtId="9" fontId="0" fillId="40" borderId="10" xfId="0" applyNumberFormat="1" applyFill="1" applyBorder="1" applyAlignment="1">
      <alignment horizontal="center" vertical="center"/>
    </xf>
    <xf numFmtId="9" fontId="36" fillId="40" borderId="10" xfId="36" applyFont="1" applyFill="1" applyBorder="1" applyAlignment="1">
      <alignment horizontal="center" vertical="center"/>
    </xf>
    <xf numFmtId="0" fontId="0" fillId="40" borderId="10" xfId="0" applyFill="1" applyBorder="1" applyAlignment="1">
      <alignment horizontal="center" vertical="center"/>
    </xf>
    <xf numFmtId="0" fontId="25" fillId="40" borderId="10" xfId="0" applyFont="1" applyFill="1" applyBorder="1" applyAlignment="1">
      <alignment vertical="top" wrapText="1"/>
    </xf>
    <xf numFmtId="0" fontId="0" fillId="40" borderId="14" xfId="0" applyFill="1" applyBorder="1" applyAlignment="1">
      <alignment horizontal="center" vertical="center"/>
    </xf>
    <xf numFmtId="0" fontId="24" fillId="40" borderId="0" xfId="0" applyFont="1" applyFill="1"/>
    <xf numFmtId="0" fontId="26" fillId="41" borderId="24" xfId="0" applyFont="1" applyFill="1" applyBorder="1" applyAlignment="1">
      <alignment horizontal="center" vertical="center"/>
    </xf>
    <xf numFmtId="0" fontId="0" fillId="40" borderId="18" xfId="0" applyFill="1" applyBorder="1" applyAlignment="1">
      <alignment vertical="top" wrapText="1"/>
    </xf>
    <xf numFmtId="9" fontId="0" fillId="40" borderId="18" xfId="0" applyNumberFormat="1" applyFill="1" applyBorder="1" applyAlignment="1">
      <alignment horizontal="center" vertical="center"/>
    </xf>
    <xf numFmtId="0" fontId="0" fillId="0" borderId="27" xfId="0" applyBorder="1"/>
    <xf numFmtId="0" fontId="0" fillId="0" borderId="28" xfId="0" applyBorder="1"/>
    <xf numFmtId="0" fontId="24" fillId="40" borderId="0" xfId="0" applyFont="1" applyFill="1" applyBorder="1"/>
    <xf numFmtId="0" fontId="0" fillId="40" borderId="0" xfId="0" applyFill="1" applyBorder="1" applyAlignment="1">
      <alignment horizontal="center"/>
    </xf>
    <xf numFmtId="9" fontId="0" fillId="40" borderId="10" xfId="0" applyNumberFormat="1" applyFill="1" applyBorder="1" applyAlignment="1">
      <alignment horizontal="center" vertical="center" wrapText="1"/>
    </xf>
    <xf numFmtId="0" fontId="0" fillId="40" borderId="10" xfId="0" applyFill="1" applyBorder="1" applyAlignment="1">
      <alignment horizontal="center" vertical="center" wrapText="1"/>
    </xf>
    <xf numFmtId="0" fontId="25" fillId="40" borderId="10" xfId="0" applyFont="1" applyFill="1" applyBorder="1" applyAlignment="1">
      <alignment horizontal="left" vertical="top" wrapText="1"/>
    </xf>
    <xf numFmtId="0" fontId="0" fillId="40" borderId="22" xfId="0" applyFill="1" applyBorder="1" applyAlignment="1">
      <alignment horizontal="center" vertical="center"/>
    </xf>
    <xf numFmtId="9" fontId="0" fillId="40" borderId="18" xfId="0" applyNumberFormat="1" applyFill="1" applyBorder="1" applyAlignment="1">
      <alignment horizontal="center" vertical="center" wrapText="1"/>
    </xf>
    <xf numFmtId="0" fontId="0" fillId="40" borderId="25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9" fontId="26" fillId="41" borderId="16" xfId="0" applyNumberFormat="1" applyFont="1" applyFill="1" applyBorder="1" applyAlignment="1">
      <alignment horizontal="center" vertical="center"/>
    </xf>
    <xf numFmtId="0" fontId="25" fillId="40" borderId="10" xfId="0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5" fillId="0" borderId="10" xfId="0" applyFont="1" applyFill="1" applyBorder="1" applyAlignment="1">
      <alignment horizontal="center" vertical="center" wrapText="1"/>
    </xf>
    <xf numFmtId="0" fontId="25" fillId="40" borderId="18" xfId="0" applyFont="1" applyFill="1" applyBorder="1" applyAlignment="1">
      <alignment horizontal="center" vertical="center" wrapText="1"/>
    </xf>
    <xf numFmtId="0" fontId="0" fillId="40" borderId="0" xfId="0" applyFill="1" applyAlignment="1">
      <alignment horizontal="center" vertical="center"/>
    </xf>
    <xf numFmtId="0" fontId="0" fillId="25" borderId="22" xfId="0" applyFill="1" applyBorder="1"/>
    <xf numFmtId="0" fontId="0" fillId="26" borderId="22" xfId="0" applyFill="1" applyBorder="1"/>
    <xf numFmtId="0" fontId="0" fillId="25" borderId="22" xfId="0" applyFill="1" applyBorder="1" applyAlignment="1"/>
    <xf numFmtId="0" fontId="0" fillId="0" borderId="22" xfId="0" applyFill="1" applyBorder="1" applyAlignment="1"/>
    <xf numFmtId="0" fontId="0" fillId="26" borderId="22" xfId="0" applyFill="1" applyBorder="1" applyAlignment="1"/>
    <xf numFmtId="0" fontId="0" fillId="27" borderId="22" xfId="0" applyFill="1" applyBorder="1" applyAlignment="1"/>
    <xf numFmtId="0" fontId="0" fillId="0" borderId="22" xfId="0" applyFill="1" applyBorder="1"/>
    <xf numFmtId="0" fontId="0" fillId="0" borderId="22" xfId="0" applyBorder="1"/>
    <xf numFmtId="0" fontId="0" fillId="0" borderId="29" xfId="0" applyBorder="1"/>
    <xf numFmtId="0" fontId="0" fillId="0" borderId="37" xfId="0" applyBorder="1"/>
    <xf numFmtId="0" fontId="0" fillId="0" borderId="37" xfId="0" applyBorder="1" applyAlignment="1"/>
    <xf numFmtId="0" fontId="0" fillId="0" borderId="12" xfId="0" applyBorder="1"/>
    <xf numFmtId="0" fontId="26" fillId="25" borderId="38" xfId="0" applyFont="1" applyFill="1" applyBorder="1" applyAlignment="1">
      <alignment horizontal="center" vertical="center" wrapText="1"/>
    </xf>
    <xf numFmtId="0" fontId="0" fillId="0" borderId="36" xfId="0" applyBorder="1"/>
    <xf numFmtId="1" fontId="0" fillId="0" borderId="10" xfId="0" applyNumberFormat="1" applyBorder="1" applyAlignment="1">
      <alignment horizontal="center" vertical="center"/>
    </xf>
    <xf numFmtId="0" fontId="0" fillId="26" borderId="12" xfId="0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9" fontId="39" fillId="0" borderId="13" xfId="36" applyFont="1" applyBorder="1"/>
    <xf numFmtId="9" fontId="39" fillId="0" borderId="14" xfId="36" applyFont="1" applyBorder="1"/>
    <xf numFmtId="9" fontId="39" fillId="0" borderId="15" xfId="36" applyFont="1" applyBorder="1"/>
    <xf numFmtId="0" fontId="26" fillId="34" borderId="30" xfId="0" applyFont="1" applyFill="1" applyBorder="1" applyAlignment="1">
      <alignment horizontal="center" vertical="center"/>
    </xf>
    <xf numFmtId="9" fontId="35" fillId="41" borderId="41" xfId="0" applyNumberFormat="1" applyFont="1" applyFill="1" applyBorder="1" applyAlignment="1">
      <alignment horizontal="center" vertical="center"/>
    </xf>
    <xf numFmtId="9" fontId="42" fillId="42" borderId="36" xfId="36" applyFont="1" applyFill="1" applyBorder="1" applyAlignment="1">
      <alignment horizontal="center" vertical="center"/>
    </xf>
    <xf numFmtId="9" fontId="0" fillId="0" borderId="0" xfId="36" applyFont="1" applyAlignment="1">
      <alignment horizontal="center" vertical="center"/>
    </xf>
    <xf numFmtId="0" fontId="25" fillId="0" borderId="0" xfId="0" applyFont="1" applyAlignment="1">
      <alignment horizontal="center"/>
    </xf>
    <xf numFmtId="9" fontId="43" fillId="43" borderId="0" xfId="36" applyFont="1" applyFill="1" applyAlignment="1">
      <alignment horizontal="center" vertical="center"/>
    </xf>
    <xf numFmtId="9" fontId="42" fillId="42" borderId="16" xfId="36" applyFont="1" applyFill="1" applyBorder="1" applyAlignment="1">
      <alignment horizontal="center" vertical="center"/>
    </xf>
    <xf numFmtId="9" fontId="26" fillId="41" borderId="43" xfId="0" applyNumberFormat="1" applyFont="1" applyFill="1" applyBorder="1" applyAlignment="1">
      <alignment horizontal="center" vertical="center"/>
    </xf>
    <xf numFmtId="9" fontId="26" fillId="41" borderId="44" xfId="0" applyNumberFormat="1" applyFont="1" applyFill="1" applyBorder="1" applyAlignment="1">
      <alignment horizontal="center" vertical="center"/>
    </xf>
    <xf numFmtId="9" fontId="24" fillId="0" borderId="46" xfId="0" applyNumberFormat="1" applyFont="1" applyBorder="1" applyAlignment="1">
      <alignment horizontal="center" vertical="center"/>
    </xf>
    <xf numFmtId="9" fontId="24" fillId="0" borderId="47" xfId="0" applyNumberFormat="1" applyFont="1" applyBorder="1" applyAlignment="1">
      <alignment horizontal="center" vertical="center"/>
    </xf>
    <xf numFmtId="9" fontId="25" fillId="40" borderId="22" xfId="0" applyNumberFormat="1" applyFont="1" applyFill="1" applyBorder="1" applyAlignment="1">
      <alignment horizontal="center" vertical="center"/>
    </xf>
    <xf numFmtId="0" fontId="24" fillId="41" borderId="30" xfId="0" applyFont="1" applyFill="1" applyBorder="1" applyAlignment="1">
      <alignment horizontal="center" vertical="center" wrapText="1"/>
    </xf>
    <xf numFmtId="0" fontId="24" fillId="41" borderId="26" xfId="0" applyFont="1" applyFill="1" applyBorder="1" applyAlignment="1">
      <alignment horizontal="center" vertical="center" wrapText="1"/>
    </xf>
    <xf numFmtId="0" fontId="24" fillId="41" borderId="40" xfId="0" applyFont="1" applyFill="1" applyBorder="1" applyAlignment="1">
      <alignment horizontal="center" vertical="center" wrapText="1"/>
    </xf>
    <xf numFmtId="0" fontId="26" fillId="0" borderId="61" xfId="0" applyFont="1" applyBorder="1" applyAlignment="1">
      <alignment vertical="center" wrapText="1"/>
    </xf>
    <xf numFmtId="0" fontId="0" fillId="0" borderId="64" xfId="0" applyBorder="1" applyAlignment="1">
      <alignment wrapText="1"/>
    </xf>
    <xf numFmtId="9" fontId="43" fillId="40" borderId="10" xfId="36" applyFont="1" applyFill="1" applyBorder="1" applyAlignment="1">
      <alignment horizontal="center" vertical="center"/>
    </xf>
    <xf numFmtId="0" fontId="0" fillId="27" borderId="10" xfId="0" applyFill="1" applyBorder="1" applyAlignment="1">
      <alignment horizontal="center" vertical="center"/>
    </xf>
    <xf numFmtId="10" fontId="0" fillId="27" borderId="10" xfId="0" applyNumberFormat="1" applyFill="1" applyBorder="1" applyAlignment="1">
      <alignment horizontal="center" vertical="center"/>
    </xf>
    <xf numFmtId="9" fontId="26" fillId="41" borderId="41" xfId="0" applyNumberFormat="1" applyFont="1" applyFill="1" applyBorder="1" applyAlignment="1">
      <alignment horizontal="center" vertical="center"/>
    </xf>
    <xf numFmtId="9" fontId="0" fillId="0" borderId="0" xfId="36" applyFont="1" applyAlignment="1">
      <alignment horizontal="center"/>
    </xf>
    <xf numFmtId="9" fontId="0" fillId="43" borderId="16" xfId="36" applyFont="1" applyFill="1" applyBorder="1" applyAlignment="1">
      <alignment horizontal="center"/>
    </xf>
    <xf numFmtId="0" fontId="25" fillId="40" borderId="46" xfId="0" applyFont="1" applyFill="1" applyBorder="1" applyAlignment="1">
      <alignment horizontal="center" vertical="center"/>
    </xf>
    <xf numFmtId="0" fontId="25" fillId="0" borderId="48" xfId="0" applyFont="1" applyBorder="1" applyAlignment="1">
      <alignment horizontal="center" vertical="center"/>
    </xf>
    <xf numFmtId="9" fontId="0" fillId="40" borderId="10" xfId="36" applyFont="1" applyFill="1" applyBorder="1" applyAlignment="1">
      <alignment horizontal="center" vertical="center"/>
    </xf>
    <xf numFmtId="9" fontId="0" fillId="40" borderId="18" xfId="36" applyFont="1" applyFill="1" applyBorder="1" applyAlignment="1">
      <alignment horizontal="center" vertical="center"/>
    </xf>
    <xf numFmtId="9" fontId="0" fillId="40" borderId="19" xfId="36" applyFont="1" applyFill="1" applyBorder="1" applyAlignment="1">
      <alignment horizontal="center" vertical="center"/>
    </xf>
    <xf numFmtId="9" fontId="0" fillId="40" borderId="11" xfId="36" applyFont="1" applyFill="1" applyBorder="1" applyAlignment="1">
      <alignment horizontal="center" vertical="center"/>
    </xf>
    <xf numFmtId="0" fontId="24" fillId="41" borderId="39" xfId="0" applyFont="1" applyFill="1" applyBorder="1" applyAlignment="1">
      <alignment horizontal="center" vertical="center" wrapText="1"/>
    </xf>
    <xf numFmtId="9" fontId="26" fillId="41" borderId="42" xfId="0" applyNumberFormat="1" applyFont="1" applyFill="1" applyBorder="1" applyAlignment="1">
      <alignment horizontal="center" vertical="center"/>
    </xf>
    <xf numFmtId="9" fontId="0" fillId="40" borderId="25" xfId="36" applyFont="1" applyFill="1" applyBorder="1" applyAlignment="1">
      <alignment horizontal="center" vertical="center"/>
    </xf>
    <xf numFmtId="9" fontId="0" fillId="40" borderId="22" xfId="36" applyFont="1" applyFill="1" applyBorder="1" applyAlignment="1">
      <alignment horizontal="center" vertical="center"/>
    </xf>
    <xf numFmtId="9" fontId="0" fillId="40" borderId="0" xfId="36" applyFont="1" applyFill="1" applyBorder="1" applyAlignment="1">
      <alignment horizontal="center" vertical="center"/>
    </xf>
    <xf numFmtId="9" fontId="24" fillId="40" borderId="0" xfId="0" applyNumberFormat="1" applyFont="1" applyFill="1" applyBorder="1" applyAlignment="1">
      <alignment horizontal="center" vertical="center"/>
    </xf>
    <xf numFmtId="166" fontId="46" fillId="46" borderId="16" xfId="36" applyNumberFormat="1" applyFont="1" applyFill="1" applyBorder="1" applyAlignment="1">
      <alignment horizontal="center" vertical="center"/>
    </xf>
    <xf numFmtId="10" fontId="38" fillId="41" borderId="42" xfId="0" applyNumberFormat="1" applyFont="1" applyFill="1" applyBorder="1" applyAlignment="1">
      <alignment horizontal="center" vertical="center"/>
    </xf>
    <xf numFmtId="10" fontId="0" fillId="0" borderId="0" xfId="0" applyNumberFormat="1"/>
    <xf numFmtId="9" fontId="0" fillId="0" borderId="0" xfId="0" applyNumberFormat="1" applyAlignment="1">
      <alignment horizontal="center"/>
    </xf>
    <xf numFmtId="0" fontId="4" fillId="40" borderId="10" xfId="0" applyFont="1" applyFill="1" applyBorder="1" applyAlignment="1">
      <alignment horizontal="left" vertical="top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0" xfId="0" applyFont="1" applyBorder="1"/>
    <xf numFmtId="0" fontId="4" fillId="0" borderId="0" xfId="0" applyFont="1" applyFill="1" applyBorder="1"/>
    <xf numFmtId="0" fontId="0" fillId="0" borderId="0" xfId="0" applyFill="1" applyBorder="1"/>
    <xf numFmtId="0" fontId="26" fillId="41" borderId="50" xfId="0" applyFont="1" applyFill="1" applyBorder="1" applyAlignment="1">
      <alignment horizontal="center" vertical="center" wrapText="1"/>
    </xf>
    <xf numFmtId="0" fontId="26" fillId="41" borderId="49" xfId="0" applyFont="1" applyFill="1" applyBorder="1" applyAlignment="1">
      <alignment vertical="center"/>
    </xf>
    <xf numFmtId="0" fontId="47" fillId="41" borderId="40" xfId="0" applyFont="1" applyFill="1" applyBorder="1" applyAlignment="1">
      <alignment horizontal="center" vertical="center" wrapText="1"/>
    </xf>
    <xf numFmtId="0" fontId="0" fillId="0" borderId="0" xfId="0" applyBorder="1" applyAlignment="1"/>
    <xf numFmtId="0" fontId="26" fillId="41" borderId="57" xfId="0" applyFont="1" applyFill="1" applyBorder="1" applyAlignment="1">
      <alignment horizontal="center" vertical="center"/>
    </xf>
    <xf numFmtId="0" fontId="47" fillId="41" borderId="61" xfId="0" applyFont="1" applyFill="1" applyBorder="1" applyAlignment="1">
      <alignment horizontal="center" vertical="center" wrapText="1"/>
    </xf>
    <xf numFmtId="0" fontId="26" fillId="41" borderId="16" xfId="0" applyFont="1" applyFill="1" applyBorder="1" applyAlignment="1">
      <alignment horizontal="center" vertical="center" wrapText="1"/>
    </xf>
    <xf numFmtId="0" fontId="35" fillId="40" borderId="54" xfId="0" applyFont="1" applyFill="1" applyBorder="1" applyAlignment="1">
      <alignment horizontal="center" vertical="center"/>
    </xf>
    <xf numFmtId="0" fontId="35" fillId="40" borderId="55" xfId="0" applyFont="1" applyFill="1" applyBorder="1" applyAlignment="1">
      <alignment horizontal="center" vertical="center"/>
    </xf>
    <xf numFmtId="0" fontId="35" fillId="40" borderId="56" xfId="0" applyFont="1" applyFill="1" applyBorder="1" applyAlignment="1">
      <alignment horizontal="center" vertical="center"/>
    </xf>
    <xf numFmtId="0" fontId="37" fillId="40" borderId="46" xfId="0" applyFont="1" applyFill="1" applyBorder="1" applyAlignment="1">
      <alignment horizontal="left" vertical="center" wrapText="1"/>
    </xf>
    <xf numFmtId="0" fontId="37" fillId="40" borderId="47" xfId="0" applyFont="1" applyFill="1" applyBorder="1" applyAlignment="1">
      <alignment horizontal="left" vertical="center" wrapText="1"/>
    </xf>
    <xf numFmtId="0" fontId="37" fillId="40" borderId="48" xfId="0" applyFont="1" applyFill="1" applyBorder="1" applyAlignment="1">
      <alignment horizontal="left" vertical="center" wrapText="1"/>
    </xf>
    <xf numFmtId="9" fontId="37" fillId="0" borderId="17" xfId="0" applyNumberFormat="1" applyFont="1" applyBorder="1" applyAlignment="1">
      <alignment horizontal="center" vertical="center"/>
    </xf>
    <xf numFmtId="9" fontId="37" fillId="0" borderId="12" xfId="0" applyNumberFormat="1" applyFont="1" applyBorder="1" applyAlignment="1">
      <alignment horizontal="center" vertical="center"/>
    </xf>
    <xf numFmtId="9" fontId="37" fillId="0" borderId="13" xfId="0" applyNumberFormat="1" applyFont="1" applyBorder="1" applyAlignment="1">
      <alignment horizontal="center" vertical="center"/>
    </xf>
    <xf numFmtId="9" fontId="48" fillId="0" borderId="53" xfId="36" applyFont="1" applyBorder="1" applyAlignment="1">
      <alignment horizontal="center"/>
    </xf>
    <xf numFmtId="9" fontId="48" fillId="0" borderId="47" xfId="36" applyFont="1" applyBorder="1" applyAlignment="1">
      <alignment horizontal="center"/>
    </xf>
    <xf numFmtId="9" fontId="26" fillId="0" borderId="16" xfId="0" applyNumberFormat="1" applyFont="1" applyBorder="1" applyAlignment="1">
      <alignment horizontal="center"/>
    </xf>
    <xf numFmtId="0" fontId="48" fillId="40" borderId="66" xfId="0" applyFont="1" applyFill="1" applyBorder="1" applyAlignment="1">
      <alignment horizontal="left" vertical="center" wrapText="1"/>
    </xf>
    <xf numFmtId="0" fontId="48" fillId="40" borderId="67" xfId="0" applyFont="1" applyFill="1" applyBorder="1" applyAlignment="1">
      <alignment horizontal="left" vertical="center" wrapText="1"/>
    </xf>
    <xf numFmtId="0" fontId="48" fillId="40" borderId="65" xfId="0" applyFont="1" applyFill="1" applyBorder="1" applyAlignment="1">
      <alignment horizontal="left" vertical="center" wrapText="1"/>
    </xf>
    <xf numFmtId="0" fontId="26" fillId="41" borderId="16" xfId="0" applyFont="1" applyFill="1" applyBorder="1" applyAlignment="1">
      <alignment horizontal="center" vertical="center"/>
    </xf>
    <xf numFmtId="0" fontId="26" fillId="40" borderId="53" xfId="0" applyFont="1" applyFill="1" applyBorder="1" applyAlignment="1">
      <alignment horizontal="center" vertical="center"/>
    </xf>
    <xf numFmtId="0" fontId="26" fillId="40" borderId="47" xfId="0" applyFont="1" applyFill="1" applyBorder="1" applyAlignment="1">
      <alignment horizontal="center" vertical="center"/>
    </xf>
    <xf numFmtId="0" fontId="26" fillId="40" borderId="48" xfId="0" applyFont="1" applyFill="1" applyBorder="1" applyAlignment="1">
      <alignment horizontal="center" vertical="center"/>
    </xf>
    <xf numFmtId="9" fontId="48" fillId="0" borderId="48" xfId="36" applyFont="1" applyBorder="1" applyAlignment="1">
      <alignment horizontal="center"/>
    </xf>
    <xf numFmtId="0" fontId="4" fillId="0" borderId="10" xfId="0" applyFont="1" applyFill="1" applyBorder="1" applyAlignment="1">
      <alignment horizontal="center" vertical="center" wrapText="1"/>
    </xf>
    <xf numFmtId="9" fontId="37" fillId="0" borderId="25" xfId="0" applyNumberFormat="1" applyFont="1" applyBorder="1" applyAlignment="1">
      <alignment horizontal="center" vertical="center"/>
    </xf>
    <xf numFmtId="9" fontId="37" fillId="0" borderId="22" xfId="0" applyNumberFormat="1" applyFont="1" applyBorder="1" applyAlignment="1">
      <alignment horizontal="center" vertical="center"/>
    </xf>
    <xf numFmtId="9" fontId="37" fillId="0" borderId="29" xfId="0" applyNumberFormat="1" applyFont="1" applyBorder="1" applyAlignment="1">
      <alignment horizontal="center" vertical="center"/>
    </xf>
    <xf numFmtId="9" fontId="35" fillId="41" borderId="58" xfId="0" applyNumberFormat="1" applyFont="1" applyFill="1" applyBorder="1" applyAlignment="1">
      <alignment horizontal="center" vertical="center"/>
    </xf>
    <xf numFmtId="9" fontId="37" fillId="0" borderId="46" xfId="0" applyNumberFormat="1" applyFont="1" applyBorder="1" applyAlignment="1">
      <alignment horizontal="center" vertical="center"/>
    </xf>
    <xf numFmtId="9" fontId="0" fillId="0" borderId="47" xfId="0" applyNumberFormat="1" applyBorder="1" applyAlignment="1">
      <alignment horizontal="center"/>
    </xf>
    <xf numFmtId="9" fontId="35" fillId="41" borderId="48" xfId="0" applyNumberFormat="1" applyFont="1" applyFill="1" applyBorder="1" applyAlignment="1">
      <alignment horizontal="center" vertical="center"/>
    </xf>
    <xf numFmtId="0" fontId="0" fillId="40" borderId="20" xfId="0" applyFill="1" applyBorder="1" applyAlignment="1">
      <alignment horizontal="justify" vertical="center" wrapText="1"/>
    </xf>
    <xf numFmtId="0" fontId="25" fillId="40" borderId="20" xfId="0" applyFont="1" applyFill="1" applyBorder="1" applyAlignment="1">
      <alignment horizontal="justify" vertical="center" wrapText="1"/>
    </xf>
    <xf numFmtId="0" fontId="0" fillId="0" borderId="20" xfId="0" applyFill="1" applyBorder="1" applyAlignment="1">
      <alignment horizontal="justify" vertical="center" wrapText="1"/>
    </xf>
    <xf numFmtId="0" fontId="4" fillId="40" borderId="20" xfId="0" applyFont="1" applyFill="1" applyBorder="1" applyAlignment="1">
      <alignment horizontal="justify" vertical="center" wrapText="1"/>
    </xf>
    <xf numFmtId="0" fontId="25" fillId="40" borderId="69" xfId="0" applyFont="1" applyFill="1" applyBorder="1" applyAlignment="1">
      <alignment horizontal="justify" vertical="center" wrapText="1"/>
    </xf>
    <xf numFmtId="0" fontId="25" fillId="0" borderId="20" xfId="0" applyFont="1" applyFill="1" applyBorder="1" applyAlignment="1">
      <alignment horizontal="justify" vertical="center" wrapText="1"/>
    </xf>
    <xf numFmtId="0" fontId="4" fillId="47" borderId="18" xfId="0" applyFont="1" applyFill="1" applyBorder="1" applyAlignment="1">
      <alignment horizontal="center" vertical="center" wrapText="1"/>
    </xf>
    <xf numFmtId="0" fontId="4" fillId="47" borderId="14" xfId="0" applyFont="1" applyFill="1" applyBorder="1" applyAlignment="1">
      <alignment horizontal="center" vertical="center" wrapText="1"/>
    </xf>
    <xf numFmtId="0" fontId="4" fillId="47" borderId="10" xfId="0" applyFont="1" applyFill="1" applyBorder="1" applyAlignment="1">
      <alignment horizontal="center" vertical="center" wrapText="1"/>
    </xf>
    <xf numFmtId="0" fontId="25" fillId="40" borderId="69" xfId="0" applyFont="1" applyFill="1" applyBorder="1" applyAlignment="1">
      <alignment vertical="top" wrapText="1"/>
    </xf>
    <xf numFmtId="0" fontId="25" fillId="40" borderId="20" xfId="0" applyFont="1" applyFill="1" applyBorder="1" applyAlignment="1">
      <alignment vertical="top" wrapText="1"/>
    </xf>
    <xf numFmtId="9" fontId="36" fillId="0" borderId="10" xfId="36" applyFont="1" applyFill="1" applyBorder="1" applyAlignment="1">
      <alignment horizontal="center" vertical="center"/>
    </xf>
    <xf numFmtId="166" fontId="0" fillId="0" borderId="10" xfId="0" applyNumberFormat="1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9" fontId="25" fillId="0" borderId="10" xfId="36" applyFont="1" applyFill="1" applyBorder="1" applyAlignment="1">
      <alignment horizontal="center" vertical="center"/>
    </xf>
    <xf numFmtId="9" fontId="42" fillId="0" borderId="14" xfId="36" applyFont="1" applyFill="1" applyBorder="1" applyAlignment="1">
      <alignment horizontal="center" vertical="center"/>
    </xf>
    <xf numFmtId="9" fontId="0" fillId="40" borderId="17" xfId="0" applyNumberFormat="1" applyFill="1" applyBorder="1" applyAlignment="1">
      <alignment horizontal="center" vertical="center" wrapText="1"/>
    </xf>
    <xf numFmtId="9" fontId="0" fillId="40" borderId="12" xfId="0" applyNumberFormat="1" applyFill="1" applyBorder="1" applyAlignment="1">
      <alignment horizontal="center" vertical="center" wrapText="1"/>
    </xf>
    <xf numFmtId="9" fontId="43" fillId="40" borderId="12" xfId="36" applyFont="1" applyFill="1" applyBorder="1" applyAlignment="1">
      <alignment horizontal="center" vertical="center" wrapText="1"/>
    </xf>
    <xf numFmtId="0" fontId="0" fillId="40" borderId="12" xfId="0" applyFill="1" applyBorder="1" applyAlignment="1">
      <alignment horizontal="center" vertical="center"/>
    </xf>
    <xf numFmtId="9" fontId="0" fillId="40" borderId="11" xfId="0" applyNumberFormat="1" applyFill="1" applyBorder="1" applyAlignment="1">
      <alignment horizontal="center" vertical="center"/>
    </xf>
    <xf numFmtId="9" fontId="25" fillId="40" borderId="45" xfId="0" applyNumberFormat="1" applyFont="1" applyFill="1" applyBorder="1" applyAlignment="1">
      <alignment horizontal="center" vertical="center" wrapText="1"/>
    </xf>
    <xf numFmtId="9" fontId="43" fillId="40" borderId="19" xfId="36" applyFont="1" applyFill="1" applyBorder="1" applyAlignment="1">
      <alignment horizontal="center" vertical="center"/>
    </xf>
    <xf numFmtId="9" fontId="43" fillId="40" borderId="11" xfId="36" applyFont="1" applyFill="1" applyBorder="1" applyAlignment="1">
      <alignment horizontal="center" vertical="center"/>
    </xf>
    <xf numFmtId="165" fontId="43" fillId="40" borderId="15" xfId="32" applyFont="1" applyFill="1" applyBorder="1" applyAlignment="1">
      <alignment horizontal="center" vertical="center"/>
    </xf>
    <xf numFmtId="9" fontId="25" fillId="40" borderId="22" xfId="0" applyNumberFormat="1" applyFont="1" applyFill="1" applyBorder="1" applyAlignment="1">
      <alignment horizontal="center" vertical="center" wrapText="1"/>
    </xf>
    <xf numFmtId="9" fontId="25" fillId="40" borderId="22" xfId="36" applyFont="1" applyFill="1" applyBorder="1" applyAlignment="1">
      <alignment horizontal="center" vertical="center" wrapText="1"/>
    </xf>
    <xf numFmtId="169" fontId="25" fillId="40" borderId="22" xfId="32" applyNumberFormat="1" applyFont="1" applyFill="1" applyBorder="1" applyAlignment="1">
      <alignment horizontal="center" vertical="center" wrapText="1"/>
    </xf>
    <xf numFmtId="9" fontId="4" fillId="40" borderId="10" xfId="36" applyFont="1" applyFill="1" applyBorder="1" applyAlignment="1">
      <alignment horizontal="center" vertical="center" wrapText="1"/>
    </xf>
    <xf numFmtId="9" fontId="0" fillId="0" borderId="10" xfId="36" applyFont="1" applyFill="1" applyBorder="1" applyAlignment="1">
      <alignment horizontal="center" vertical="center"/>
    </xf>
    <xf numFmtId="9" fontId="0" fillId="0" borderId="19" xfId="36" applyFont="1" applyFill="1" applyBorder="1" applyAlignment="1">
      <alignment horizontal="center" vertical="center"/>
    </xf>
    <xf numFmtId="9" fontId="0" fillId="0" borderId="11" xfId="36" applyFont="1" applyFill="1" applyBorder="1" applyAlignment="1">
      <alignment horizontal="center" vertical="center"/>
    </xf>
    <xf numFmtId="9" fontId="0" fillId="0" borderId="15" xfId="36" applyFont="1" applyFill="1" applyBorder="1" applyAlignment="1">
      <alignment horizontal="center" vertical="center"/>
    </xf>
    <xf numFmtId="0" fontId="26" fillId="41" borderId="60" xfId="0" applyFont="1" applyFill="1" applyBorder="1" applyAlignment="1">
      <alignment horizontal="center" vertical="center" wrapText="1"/>
    </xf>
    <xf numFmtId="0" fontId="25" fillId="40" borderId="53" xfId="0" applyFont="1" applyFill="1" applyBorder="1" applyAlignment="1">
      <alignment horizontal="center" vertical="center"/>
    </xf>
    <xf numFmtId="0" fontId="25" fillId="40" borderId="25" xfId="0" applyFont="1" applyFill="1" applyBorder="1" applyAlignment="1">
      <alignment vertical="top" wrapText="1"/>
    </xf>
    <xf numFmtId="0" fontId="4" fillId="40" borderId="22" xfId="0" applyFont="1" applyFill="1" applyBorder="1" applyAlignment="1">
      <alignment vertical="top" wrapText="1"/>
    </xf>
    <xf numFmtId="0" fontId="25" fillId="40" borderId="22" xfId="0" applyFont="1" applyFill="1" applyBorder="1" applyAlignment="1">
      <alignment vertical="top" wrapText="1"/>
    </xf>
    <xf numFmtId="9" fontId="37" fillId="0" borderId="47" xfId="0" applyNumberFormat="1" applyFont="1" applyBorder="1" applyAlignment="1">
      <alignment horizontal="center" vertical="center"/>
    </xf>
    <xf numFmtId="0" fontId="37" fillId="40" borderId="73" xfId="0" applyFont="1" applyFill="1" applyBorder="1" applyAlignment="1">
      <alignment horizontal="left" vertical="center" wrapText="1"/>
    </xf>
    <xf numFmtId="0" fontId="37" fillId="40" borderId="68" xfId="0" applyFont="1" applyFill="1" applyBorder="1" applyAlignment="1">
      <alignment horizontal="left" vertical="center" wrapText="1"/>
    </xf>
    <xf numFmtId="0" fontId="37" fillId="40" borderId="74" xfId="0" applyFont="1" applyFill="1" applyBorder="1" applyAlignment="1">
      <alignment horizontal="left" vertical="center" wrapText="1"/>
    </xf>
    <xf numFmtId="0" fontId="35" fillId="40" borderId="46" xfId="0" applyFont="1" applyFill="1" applyBorder="1" applyAlignment="1">
      <alignment horizontal="center" vertical="center"/>
    </xf>
    <xf numFmtId="0" fontId="35" fillId="40" borderId="47" xfId="0" applyFont="1" applyFill="1" applyBorder="1" applyAlignment="1">
      <alignment horizontal="center" vertical="center"/>
    </xf>
    <xf numFmtId="0" fontId="35" fillId="40" borderId="48" xfId="0" applyFont="1" applyFill="1" applyBorder="1" applyAlignment="1">
      <alignment horizontal="center" vertical="center"/>
    </xf>
    <xf numFmtId="0" fontId="37" fillId="40" borderId="20" xfId="0" applyFont="1" applyFill="1" applyBorder="1" applyAlignment="1">
      <alignment horizontal="justify" vertical="center" wrapText="1"/>
    </xf>
    <xf numFmtId="0" fontId="24" fillId="0" borderId="0" xfId="0" applyFont="1" applyAlignment="1">
      <alignment horizontal="left"/>
    </xf>
    <xf numFmtId="166" fontId="43" fillId="0" borderId="10" xfId="36" applyNumberFormat="1" applyFont="1" applyFill="1" applyBorder="1" applyAlignment="1">
      <alignment horizontal="center" vertical="center"/>
    </xf>
    <xf numFmtId="0" fontId="0" fillId="40" borderId="0" xfId="0" applyFill="1" applyBorder="1" applyAlignment="1">
      <alignment horizontal="center" vertical="center"/>
    </xf>
    <xf numFmtId="166" fontId="25" fillId="40" borderId="10" xfId="36" applyNumberFormat="1" applyFont="1" applyFill="1" applyBorder="1" applyAlignment="1">
      <alignment horizontal="center" vertical="center" wrapText="1"/>
    </xf>
    <xf numFmtId="10" fontId="0" fillId="40" borderId="10" xfId="0" applyNumberFormat="1" applyFill="1" applyBorder="1" applyAlignment="1">
      <alignment horizontal="center" vertical="center"/>
    </xf>
    <xf numFmtId="0" fontId="4" fillId="0" borderId="0" xfId="0" applyFont="1"/>
    <xf numFmtId="0" fontId="24" fillId="0" borderId="0" xfId="0" applyFont="1" applyBorder="1" applyAlignment="1">
      <alignment vertical="center" wrapText="1"/>
    </xf>
    <xf numFmtId="0" fontId="24" fillId="0" borderId="0" xfId="0" applyFont="1" applyAlignment="1"/>
    <xf numFmtId="0" fontId="26" fillId="0" borderId="0" xfId="0" applyFont="1" applyAlignment="1">
      <alignment horizontal="left"/>
    </xf>
    <xf numFmtId="0" fontId="50" fillId="0" borderId="0" xfId="0" applyFont="1" applyAlignment="1">
      <alignment horizontal="left"/>
    </xf>
    <xf numFmtId="0" fontId="50" fillId="0" borderId="0" xfId="0" applyFont="1" applyAlignment="1">
      <alignment horizontal="left" vertical="center"/>
    </xf>
    <xf numFmtId="0" fontId="35" fillId="0" borderId="0" xfId="0" applyFont="1"/>
    <xf numFmtId="0" fontId="48" fillId="0" borderId="0" xfId="0" applyFont="1" applyAlignment="1"/>
    <xf numFmtId="0" fontId="48" fillId="0" borderId="0" xfId="0" applyFont="1"/>
    <xf numFmtId="0" fontId="48" fillId="0" borderId="0" xfId="0" applyFont="1" applyAlignment="1">
      <alignment horizontal="left"/>
    </xf>
    <xf numFmtId="0" fontId="38" fillId="0" borderId="0" xfId="0" applyFont="1"/>
    <xf numFmtId="9" fontId="24" fillId="0" borderId="53" xfId="0" applyNumberFormat="1" applyFont="1" applyBorder="1" applyAlignment="1">
      <alignment horizontal="center" vertical="center"/>
    </xf>
    <xf numFmtId="9" fontId="0" fillId="40" borderId="14" xfId="36" applyFont="1" applyFill="1" applyBorder="1" applyAlignment="1">
      <alignment horizontal="center" vertical="center"/>
    </xf>
    <xf numFmtId="9" fontId="0" fillId="40" borderId="15" xfId="36" applyFont="1" applyFill="1" applyBorder="1" applyAlignment="1">
      <alignment horizontal="center" vertical="center"/>
    </xf>
    <xf numFmtId="9" fontId="0" fillId="40" borderId="12" xfId="0" applyNumberFormat="1" applyFill="1" applyBorder="1" applyAlignment="1">
      <alignment horizontal="center" vertical="center"/>
    </xf>
    <xf numFmtId="9" fontId="0" fillId="40" borderId="13" xfId="0" applyNumberFormat="1" applyFill="1" applyBorder="1" applyAlignment="1">
      <alignment horizontal="center" vertical="center"/>
    </xf>
    <xf numFmtId="9" fontId="0" fillId="40" borderId="14" xfId="0" applyNumberFormat="1" applyFill="1" applyBorder="1" applyAlignment="1">
      <alignment horizontal="center" vertical="center"/>
    </xf>
    <xf numFmtId="9" fontId="0" fillId="40" borderId="15" xfId="0" applyNumberFormat="1" applyFill="1" applyBorder="1" applyAlignment="1">
      <alignment horizontal="center" vertical="center"/>
    </xf>
    <xf numFmtId="166" fontId="43" fillId="0" borderId="18" xfId="36" applyNumberFormat="1" applyFont="1" applyFill="1" applyBorder="1" applyAlignment="1">
      <alignment horizontal="center" vertical="center"/>
    </xf>
    <xf numFmtId="9" fontId="0" fillId="0" borderId="14" xfId="0" applyNumberFormat="1" applyFill="1" applyBorder="1" applyAlignment="1">
      <alignment horizontal="center" vertical="center"/>
    </xf>
    <xf numFmtId="9" fontId="25" fillId="0" borderId="14" xfId="0" applyNumberFormat="1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 wrapText="1"/>
    </xf>
    <xf numFmtId="0" fontId="0" fillId="40" borderId="11" xfId="0" applyFill="1" applyBorder="1" applyAlignment="1">
      <alignment horizontal="center" vertical="center"/>
    </xf>
    <xf numFmtId="9" fontId="25" fillId="40" borderId="25" xfId="0" applyNumberFormat="1" applyFont="1" applyFill="1" applyBorder="1" applyAlignment="1">
      <alignment horizontal="center" vertical="center"/>
    </xf>
    <xf numFmtId="9" fontId="4" fillId="40" borderId="22" xfId="0" applyNumberFormat="1" applyFont="1" applyFill="1" applyBorder="1" applyAlignment="1">
      <alignment horizontal="center" vertical="center"/>
    </xf>
    <xf numFmtId="0" fontId="0" fillId="40" borderId="17" xfId="0" applyFill="1" applyBorder="1" applyAlignment="1">
      <alignment horizontal="center" vertical="center"/>
    </xf>
    <xf numFmtId="0" fontId="0" fillId="40" borderId="13" xfId="0" applyFill="1" applyBorder="1" applyAlignment="1">
      <alignment horizontal="center" vertical="center"/>
    </xf>
    <xf numFmtId="9" fontId="0" fillId="40" borderId="29" xfId="0" applyNumberFormat="1" applyFill="1" applyBorder="1" applyAlignment="1">
      <alignment horizontal="center" vertical="center"/>
    </xf>
    <xf numFmtId="9" fontId="0" fillId="40" borderId="29" xfId="36" applyFont="1" applyFill="1" applyBorder="1" applyAlignment="1">
      <alignment horizontal="center" vertical="center"/>
    </xf>
    <xf numFmtId="9" fontId="25" fillId="40" borderId="25" xfId="0" applyNumberFormat="1" applyFont="1" applyFill="1" applyBorder="1" applyAlignment="1">
      <alignment horizontal="center" vertical="center" wrapText="1"/>
    </xf>
    <xf numFmtId="0" fontId="4" fillId="48" borderId="18" xfId="0" applyFont="1" applyFill="1" applyBorder="1" applyAlignment="1">
      <alignment horizontal="center" vertical="center" wrapText="1"/>
    </xf>
    <xf numFmtId="0" fontId="4" fillId="48" borderId="14" xfId="0" applyFont="1" applyFill="1" applyBorder="1" applyAlignment="1">
      <alignment horizontal="center" vertical="center" wrapText="1"/>
    </xf>
    <xf numFmtId="0" fontId="24" fillId="48" borderId="24" xfId="0" applyFont="1" applyFill="1" applyBorder="1" applyAlignment="1">
      <alignment horizontal="center" vertical="center" wrapText="1"/>
    </xf>
    <xf numFmtId="0" fontId="24" fillId="48" borderId="33" xfId="0" applyFont="1" applyFill="1" applyBorder="1" applyAlignment="1">
      <alignment horizontal="center" vertical="center" wrapText="1"/>
    </xf>
    <xf numFmtId="0" fontId="4" fillId="48" borderId="33" xfId="0" applyFont="1" applyFill="1" applyBorder="1" applyAlignment="1">
      <alignment horizontal="center" vertical="center" wrapText="1"/>
    </xf>
    <xf numFmtId="9" fontId="25" fillId="49" borderId="19" xfId="36" applyFont="1" applyFill="1" applyBorder="1" applyAlignment="1">
      <alignment horizontal="center" vertical="center" wrapText="1"/>
    </xf>
    <xf numFmtId="166" fontId="25" fillId="49" borderId="11" xfId="36" applyNumberFormat="1" applyFont="1" applyFill="1" applyBorder="1" applyAlignment="1">
      <alignment horizontal="center" vertical="center" wrapText="1"/>
    </xf>
    <xf numFmtId="0" fontId="25" fillId="49" borderId="11" xfId="0" applyFont="1" applyFill="1" applyBorder="1" applyAlignment="1">
      <alignment horizontal="center" vertical="center" wrapText="1"/>
    </xf>
    <xf numFmtId="9" fontId="25" fillId="49" borderId="11" xfId="36" applyFont="1" applyFill="1" applyBorder="1" applyAlignment="1">
      <alignment horizontal="center" vertical="center" wrapText="1"/>
    </xf>
    <xf numFmtId="9" fontId="0" fillId="40" borderId="69" xfId="0" applyNumberFormat="1" applyFill="1" applyBorder="1" applyAlignment="1">
      <alignment horizontal="center" vertical="center"/>
    </xf>
    <xf numFmtId="0" fontId="4" fillId="49" borderId="17" xfId="0" applyFont="1" applyFill="1" applyBorder="1" applyAlignment="1">
      <alignment vertical="top" wrapText="1"/>
    </xf>
    <xf numFmtId="0" fontId="4" fillId="49" borderId="12" xfId="0" applyFont="1" applyFill="1" applyBorder="1" applyAlignment="1">
      <alignment vertical="top" wrapText="1"/>
    </xf>
    <xf numFmtId="9" fontId="0" fillId="49" borderId="11" xfId="0" applyNumberFormat="1" applyFill="1" applyBorder="1" applyAlignment="1">
      <alignment horizontal="center" vertical="center"/>
    </xf>
    <xf numFmtId="0" fontId="4" fillId="49" borderId="13" xfId="0" applyFont="1" applyFill="1" applyBorder="1" applyAlignment="1">
      <alignment vertical="top" wrapText="1"/>
    </xf>
    <xf numFmtId="9" fontId="0" fillId="49" borderId="15" xfId="0" applyNumberFormat="1" applyFill="1" applyBorder="1" applyAlignment="1">
      <alignment horizontal="center" vertical="center"/>
    </xf>
    <xf numFmtId="9" fontId="28" fillId="40" borderId="54" xfId="0" applyNumberFormat="1" applyFont="1" applyFill="1" applyBorder="1" applyAlignment="1">
      <alignment horizontal="center" wrapText="1"/>
    </xf>
    <xf numFmtId="9" fontId="28" fillId="40" borderId="55" xfId="0" applyNumberFormat="1" applyFont="1" applyFill="1" applyBorder="1" applyAlignment="1">
      <alignment horizontal="center" wrapText="1"/>
    </xf>
    <xf numFmtId="0" fontId="28" fillId="40" borderId="55" xfId="0" applyFont="1" applyFill="1" applyBorder="1" applyAlignment="1">
      <alignment horizontal="center" wrapText="1"/>
    </xf>
    <xf numFmtId="9" fontId="0" fillId="40" borderId="25" xfId="0" applyNumberFormat="1" applyFill="1" applyBorder="1" applyAlignment="1">
      <alignment horizontal="center" vertical="center"/>
    </xf>
    <xf numFmtId="9" fontId="0" fillId="40" borderId="17" xfId="0" applyNumberFormat="1" applyFill="1" applyBorder="1" applyAlignment="1">
      <alignment horizontal="center" vertical="center"/>
    </xf>
    <xf numFmtId="166" fontId="25" fillId="40" borderId="12" xfId="36" applyNumberFormat="1" applyFont="1" applyFill="1" applyBorder="1" applyAlignment="1">
      <alignment horizontal="center" vertical="center" wrapText="1"/>
    </xf>
    <xf numFmtId="0" fontId="25" fillId="0" borderId="12" xfId="0" applyFont="1" applyFill="1" applyBorder="1" applyAlignment="1">
      <alignment horizontal="center" vertical="center" wrapText="1"/>
    </xf>
    <xf numFmtId="0" fontId="25" fillId="0" borderId="13" xfId="0" applyFont="1" applyFill="1" applyBorder="1" applyAlignment="1">
      <alignment horizontal="center" vertical="center" wrapText="1"/>
    </xf>
    <xf numFmtId="0" fontId="25" fillId="0" borderId="14" xfId="0" applyFont="1" applyFill="1" applyBorder="1" applyAlignment="1">
      <alignment horizontal="center" vertical="center" wrapText="1"/>
    </xf>
    <xf numFmtId="0" fontId="37" fillId="47" borderId="17" xfId="0" applyFont="1" applyFill="1" applyBorder="1" applyAlignment="1">
      <alignment horizontal="center" vertical="center" wrapText="1"/>
    </xf>
    <xf numFmtId="0" fontId="37" fillId="47" borderId="13" xfId="0" applyFont="1" applyFill="1" applyBorder="1" applyAlignment="1">
      <alignment horizontal="center" vertical="center" wrapText="1"/>
    </xf>
    <xf numFmtId="9" fontId="4" fillId="40" borderId="10" xfId="0" applyNumberFormat="1" applyFont="1" applyFill="1" applyBorder="1" applyAlignment="1">
      <alignment horizontal="center" vertical="center"/>
    </xf>
    <xf numFmtId="10" fontId="4" fillId="0" borderId="18" xfId="0" applyNumberFormat="1" applyFont="1" applyFill="1" applyBorder="1" applyAlignment="1">
      <alignment horizontal="center" vertical="center"/>
    </xf>
    <xf numFmtId="10" fontId="0" fillId="0" borderId="18" xfId="0" applyNumberFormat="1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9" fontId="55" fillId="40" borderId="18" xfId="0" applyNumberFormat="1" applyFont="1" applyFill="1" applyBorder="1" applyAlignment="1">
      <alignment horizontal="center" vertical="center"/>
    </xf>
    <xf numFmtId="166" fontId="55" fillId="40" borderId="10" xfId="36" applyNumberFormat="1" applyFont="1" applyFill="1" applyBorder="1" applyAlignment="1">
      <alignment horizontal="center" vertical="center" wrapText="1"/>
    </xf>
    <xf numFmtId="0" fontId="55" fillId="0" borderId="10" xfId="0" applyFont="1" applyFill="1" applyBorder="1" applyAlignment="1">
      <alignment horizontal="center" vertical="center" wrapText="1"/>
    </xf>
    <xf numFmtId="9" fontId="55" fillId="40" borderId="10" xfId="0" applyNumberFormat="1" applyFont="1" applyFill="1" applyBorder="1" applyAlignment="1">
      <alignment horizontal="center" vertical="center"/>
    </xf>
    <xf numFmtId="9" fontId="55" fillId="40" borderId="14" xfId="0" applyNumberFormat="1" applyFont="1" applyFill="1" applyBorder="1" applyAlignment="1">
      <alignment horizontal="center" vertical="center"/>
    </xf>
    <xf numFmtId="0" fontId="49" fillId="0" borderId="0" xfId="0" applyFont="1" applyFill="1" applyAlignment="1">
      <alignment horizontal="left"/>
    </xf>
    <xf numFmtId="0" fontId="49" fillId="0" borderId="0" xfId="0" applyFont="1" applyFill="1" applyAlignment="1"/>
    <xf numFmtId="166" fontId="48" fillId="0" borderId="0" xfId="36" applyNumberFormat="1" applyFont="1" applyFill="1" applyAlignment="1"/>
    <xf numFmtId="0" fontId="48" fillId="0" borderId="0" xfId="0" applyFont="1" applyFill="1" applyAlignment="1"/>
    <xf numFmtId="166" fontId="48" fillId="0" borderId="0" xfId="36" applyNumberFormat="1" applyFont="1" applyFill="1" applyAlignment="1">
      <alignment horizontal="left"/>
    </xf>
    <xf numFmtId="0" fontId="48" fillId="0" borderId="0" xfId="0" applyFont="1" applyFill="1" applyAlignment="1">
      <alignment horizontal="left"/>
    </xf>
    <xf numFmtId="0" fontId="50" fillId="0" borderId="0" xfId="0" applyFont="1" applyFill="1" applyAlignment="1">
      <alignment horizontal="left"/>
    </xf>
    <xf numFmtId="0" fontId="50" fillId="0" borderId="0" xfId="0" applyFont="1" applyFill="1" applyAlignment="1"/>
    <xf numFmtId="0" fontId="50" fillId="0" borderId="0" xfId="0" applyFont="1" applyFill="1" applyAlignment="1">
      <alignment horizontal="left" vertical="center"/>
    </xf>
    <xf numFmtId="0" fontId="50" fillId="0" borderId="0" xfId="0" applyFont="1" applyFill="1" applyAlignment="1">
      <alignment vertical="center"/>
    </xf>
    <xf numFmtId="0" fontId="24" fillId="0" borderId="0" xfId="0" applyFont="1" applyFill="1" applyAlignment="1"/>
    <xf numFmtId="166" fontId="0" fillId="0" borderId="0" xfId="36" applyNumberFormat="1" applyFont="1" applyFill="1" applyAlignment="1"/>
    <xf numFmtId="0" fontId="0" fillId="0" borderId="0" xfId="0" applyFill="1" applyAlignment="1"/>
    <xf numFmtId="0" fontId="24" fillId="0" borderId="0" xfId="0" applyFont="1" applyFill="1"/>
    <xf numFmtId="166" fontId="0" fillId="0" borderId="0" xfId="36" applyNumberFormat="1" applyFont="1" applyFill="1"/>
    <xf numFmtId="0" fontId="0" fillId="0" borderId="0" xfId="0" applyFill="1"/>
    <xf numFmtId="0" fontId="24" fillId="0" borderId="30" xfId="0" applyFont="1" applyFill="1" applyBorder="1" applyAlignment="1">
      <alignment horizontal="center" vertical="center" wrapText="1"/>
    </xf>
    <xf numFmtId="0" fontId="24" fillId="0" borderId="26" xfId="0" applyFont="1" applyFill="1" applyBorder="1" applyAlignment="1">
      <alignment horizontal="center" vertical="center" wrapText="1"/>
    </xf>
    <xf numFmtId="0" fontId="24" fillId="0" borderId="39" xfId="0" applyFont="1" applyFill="1" applyBorder="1" applyAlignment="1">
      <alignment horizontal="center" vertical="center" wrapText="1"/>
    </xf>
    <xf numFmtId="0" fontId="24" fillId="0" borderId="40" xfId="0" applyFont="1" applyFill="1" applyBorder="1" applyAlignment="1">
      <alignment horizontal="center" vertical="center" wrapText="1"/>
    </xf>
    <xf numFmtId="166" fontId="24" fillId="0" borderId="30" xfId="36" applyNumberFormat="1" applyFont="1" applyFill="1" applyBorder="1" applyAlignment="1">
      <alignment horizontal="center" vertical="center" wrapText="1"/>
    </xf>
    <xf numFmtId="0" fontId="0" fillId="0" borderId="69" xfId="0" applyFill="1" applyBorder="1" applyAlignment="1">
      <alignment horizontal="justify" vertical="center" wrapText="1"/>
    </xf>
    <xf numFmtId="0" fontId="0" fillId="0" borderId="10" xfId="0" applyFill="1" applyBorder="1" applyAlignment="1">
      <alignment vertical="top" wrapText="1"/>
    </xf>
    <xf numFmtId="9" fontId="25" fillId="0" borderId="25" xfId="36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 wrapText="1"/>
    </xf>
    <xf numFmtId="9" fontId="4" fillId="0" borderId="18" xfId="0" applyNumberFormat="1" applyFont="1" applyFill="1" applyBorder="1" applyAlignment="1">
      <alignment horizontal="center" vertical="center" wrapText="1"/>
    </xf>
    <xf numFmtId="9" fontId="0" fillId="0" borderId="18" xfId="0" applyNumberFormat="1" applyFill="1" applyBorder="1" applyAlignment="1">
      <alignment horizontal="center" vertical="center"/>
    </xf>
    <xf numFmtId="9" fontId="36" fillId="0" borderId="18" xfId="36" applyFont="1" applyFill="1" applyBorder="1" applyAlignment="1">
      <alignment horizontal="center" vertical="center"/>
    </xf>
    <xf numFmtId="9" fontId="25" fillId="0" borderId="22" xfId="36" applyFont="1" applyFill="1" applyBorder="1" applyAlignment="1">
      <alignment horizontal="center" vertical="center"/>
    </xf>
    <xf numFmtId="9" fontId="0" fillId="0" borderId="12" xfId="0" applyNumberFormat="1" applyFill="1" applyBorder="1" applyAlignment="1">
      <alignment horizontal="center" vertical="center"/>
    </xf>
    <xf numFmtId="166" fontId="4" fillId="0" borderId="10" xfId="36" applyNumberFormat="1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vertical="top" wrapText="1"/>
    </xf>
    <xf numFmtId="9" fontId="4" fillId="0" borderId="22" xfId="36" applyFont="1" applyFill="1" applyBorder="1" applyAlignment="1">
      <alignment horizontal="center" vertical="center"/>
    </xf>
    <xf numFmtId="9" fontId="25" fillId="0" borderId="22" xfId="0" applyNumberFormat="1" applyFont="1" applyFill="1" applyBorder="1" applyAlignment="1">
      <alignment horizontal="center" vertical="center"/>
    </xf>
    <xf numFmtId="9" fontId="25" fillId="0" borderId="12" xfId="0" applyNumberFormat="1" applyFont="1" applyFill="1" applyBorder="1" applyAlignment="1">
      <alignment horizontal="center" vertical="center"/>
    </xf>
    <xf numFmtId="9" fontId="30" fillId="0" borderId="10" xfId="36" applyFont="1" applyFill="1" applyBorder="1" applyAlignment="1">
      <alignment horizontal="center" vertical="center"/>
    </xf>
    <xf numFmtId="166" fontId="0" fillId="0" borderId="12" xfId="0" applyNumberFormat="1" applyFill="1" applyBorder="1" applyAlignment="1">
      <alignment horizontal="center" vertical="center"/>
    </xf>
    <xf numFmtId="0" fontId="25" fillId="0" borderId="22" xfId="0" applyNumberFormat="1" applyFont="1" applyFill="1" applyBorder="1" applyAlignment="1">
      <alignment horizontal="center" vertical="center"/>
    </xf>
    <xf numFmtId="0" fontId="25" fillId="0" borderId="12" xfId="0" applyNumberFormat="1" applyFont="1" applyFill="1" applyBorder="1" applyAlignment="1">
      <alignment horizontal="center" vertical="center"/>
    </xf>
    <xf numFmtId="9" fontId="25" fillId="0" borderId="10" xfId="0" applyNumberFormat="1" applyFont="1" applyFill="1" applyBorder="1" applyAlignment="1">
      <alignment horizontal="center" vertical="center" wrapText="1"/>
    </xf>
    <xf numFmtId="9" fontId="25" fillId="0" borderId="22" xfId="0" applyNumberFormat="1" applyFont="1" applyFill="1" applyBorder="1" applyAlignment="1">
      <alignment horizontal="center" vertical="center" wrapText="1"/>
    </xf>
    <xf numFmtId="9" fontId="0" fillId="0" borderId="13" xfId="0" applyNumberFormat="1" applyFill="1" applyBorder="1" applyAlignment="1">
      <alignment horizontal="center" vertical="center"/>
    </xf>
    <xf numFmtId="0" fontId="25" fillId="0" borderId="46" xfId="0" applyFont="1" applyFill="1" applyBorder="1" applyAlignment="1">
      <alignment horizontal="center" vertical="center"/>
    </xf>
    <xf numFmtId="0" fontId="25" fillId="0" borderId="48" xfId="0" applyFont="1" applyFill="1" applyBorder="1" applyAlignment="1">
      <alignment horizontal="center" vertical="center"/>
    </xf>
    <xf numFmtId="10" fontId="0" fillId="0" borderId="10" xfId="0" applyNumberFormat="1" applyFill="1" applyBorder="1" applyAlignment="1">
      <alignment horizontal="center" vertical="center"/>
    </xf>
    <xf numFmtId="0" fontId="37" fillId="40" borderId="69" xfId="0" applyFont="1" applyFill="1" applyBorder="1" applyAlignment="1">
      <alignment horizontal="justify" vertical="center" wrapText="1"/>
    </xf>
    <xf numFmtId="9" fontId="0" fillId="40" borderId="19" xfId="0" applyNumberFormat="1" applyFill="1" applyBorder="1" applyAlignment="1">
      <alignment horizontal="center" vertical="center" wrapText="1"/>
    </xf>
    <xf numFmtId="9" fontId="4" fillId="40" borderId="17" xfId="46" applyNumberFormat="1" applyFill="1" applyBorder="1" applyAlignment="1">
      <alignment horizontal="center" vertical="center" wrapText="1"/>
    </xf>
    <xf numFmtId="10" fontId="43" fillId="40" borderId="18" xfId="36" applyNumberFormat="1" applyFont="1" applyFill="1" applyBorder="1" applyAlignment="1">
      <alignment horizontal="center" vertical="center"/>
    </xf>
    <xf numFmtId="10" fontId="4" fillId="40" borderId="18" xfId="36" applyNumberFormat="1" applyFont="1" applyFill="1" applyBorder="1" applyAlignment="1">
      <alignment horizontal="center" vertical="center"/>
    </xf>
    <xf numFmtId="9" fontId="0" fillId="40" borderId="11" xfId="0" applyNumberFormat="1" applyFill="1" applyBorder="1" applyAlignment="1">
      <alignment horizontal="center" vertical="center" wrapText="1"/>
    </xf>
    <xf numFmtId="9" fontId="4" fillId="40" borderId="12" xfId="46" applyNumberFormat="1" applyFill="1" applyBorder="1" applyAlignment="1">
      <alignment horizontal="center" vertical="center" wrapText="1"/>
    </xf>
    <xf numFmtId="9" fontId="4" fillId="40" borderId="10" xfId="46" applyNumberFormat="1" applyFill="1" applyBorder="1" applyAlignment="1">
      <alignment horizontal="center" vertical="center" wrapText="1"/>
    </xf>
    <xf numFmtId="9" fontId="43" fillId="40" borderId="10" xfId="36" applyFont="1" applyFill="1" applyBorder="1" applyAlignment="1">
      <alignment horizontal="center" vertical="center" wrapText="1"/>
    </xf>
    <xf numFmtId="9" fontId="43" fillId="40" borderId="11" xfId="36" applyFont="1" applyFill="1" applyBorder="1" applyAlignment="1">
      <alignment horizontal="center" vertical="center" wrapText="1"/>
    </xf>
    <xf numFmtId="0" fontId="4" fillId="40" borderId="10" xfId="0" applyFont="1" applyFill="1" applyBorder="1" applyAlignment="1">
      <alignment horizontal="center" vertical="center" wrapText="1"/>
    </xf>
    <xf numFmtId="0" fontId="4" fillId="40" borderId="11" xfId="0" applyFont="1" applyFill="1" applyBorder="1" applyAlignment="1">
      <alignment horizontal="center" vertical="center" wrapText="1"/>
    </xf>
    <xf numFmtId="10" fontId="43" fillId="40" borderId="12" xfId="36" applyNumberFormat="1" applyFont="1" applyFill="1" applyBorder="1" applyAlignment="1">
      <alignment horizontal="center" vertical="center"/>
    </xf>
    <xf numFmtId="10" fontId="43" fillId="40" borderId="10" xfId="36" applyNumberFormat="1" applyFont="1" applyFill="1" applyBorder="1" applyAlignment="1">
      <alignment horizontal="center" vertical="center"/>
    </xf>
    <xf numFmtId="10" fontId="4" fillId="40" borderId="10" xfId="36" applyNumberFormat="1" applyFont="1" applyFill="1" applyBorder="1" applyAlignment="1">
      <alignment horizontal="center" vertical="center"/>
    </xf>
    <xf numFmtId="170" fontId="0" fillId="0" borderId="10" xfId="0" applyNumberFormat="1" applyFill="1" applyBorder="1" applyAlignment="1">
      <alignment horizontal="center" vertical="center"/>
    </xf>
    <xf numFmtId="166" fontId="4" fillId="0" borderId="10" xfId="36" applyNumberFormat="1" applyFont="1" applyFill="1" applyBorder="1" applyAlignment="1">
      <alignment horizontal="center" vertical="center" wrapText="1"/>
    </xf>
    <xf numFmtId="9" fontId="4" fillId="0" borderId="10" xfId="36" applyNumberFormat="1" applyFont="1" applyFill="1" applyBorder="1" applyAlignment="1">
      <alignment horizontal="center" vertical="center" wrapText="1"/>
    </xf>
    <xf numFmtId="9" fontId="4" fillId="0" borderId="10" xfId="36" applyFont="1" applyFill="1" applyBorder="1" applyAlignment="1">
      <alignment horizontal="center" vertical="center" wrapText="1"/>
    </xf>
    <xf numFmtId="0" fontId="55" fillId="40" borderId="10" xfId="0" applyFont="1" applyFill="1" applyBorder="1" applyAlignment="1">
      <alignment horizontal="center" vertical="center"/>
    </xf>
    <xf numFmtId="0" fontId="57" fillId="47" borderId="12" xfId="0" applyFont="1" applyFill="1" applyBorder="1" applyAlignment="1">
      <alignment horizontal="center" vertical="center" wrapText="1"/>
    </xf>
    <xf numFmtId="0" fontId="57" fillId="40" borderId="20" xfId="0" applyFont="1" applyFill="1" applyBorder="1" applyAlignment="1">
      <alignment horizontal="justify" vertical="center" wrapText="1"/>
    </xf>
    <xf numFmtId="9" fontId="55" fillId="40" borderId="22" xfId="0" applyNumberFormat="1" applyFont="1" applyFill="1" applyBorder="1" applyAlignment="1">
      <alignment horizontal="center" vertical="center"/>
    </xf>
    <xf numFmtId="0" fontId="55" fillId="40" borderId="12" xfId="0" applyFont="1" applyFill="1" applyBorder="1" applyAlignment="1">
      <alignment horizontal="center" vertical="center"/>
    </xf>
    <xf numFmtId="9" fontId="55" fillId="40" borderId="12" xfId="0" applyNumberFormat="1" applyFont="1" applyFill="1" applyBorder="1" applyAlignment="1">
      <alignment horizontal="center" vertical="center"/>
    </xf>
    <xf numFmtId="9" fontId="55" fillId="40" borderId="22" xfId="36" applyFont="1" applyFill="1" applyBorder="1" applyAlignment="1">
      <alignment horizontal="center" vertical="center"/>
    </xf>
    <xf numFmtId="9" fontId="55" fillId="40" borderId="10" xfId="36" applyFont="1" applyFill="1" applyBorder="1" applyAlignment="1">
      <alignment horizontal="center" vertical="center"/>
    </xf>
    <xf numFmtId="0" fontId="55" fillId="0" borderId="0" xfId="0" applyFont="1" applyAlignment="1"/>
    <xf numFmtId="9" fontId="56" fillId="0" borderId="47" xfId="0" applyNumberFormat="1" applyFont="1" applyBorder="1" applyAlignment="1">
      <alignment horizontal="center" vertical="center"/>
    </xf>
    <xf numFmtId="0" fontId="55" fillId="0" borderId="0" xfId="0" applyFont="1"/>
    <xf numFmtId="1" fontId="55" fillId="0" borderId="10" xfId="36" applyNumberFormat="1" applyFont="1" applyFill="1" applyBorder="1" applyAlignment="1">
      <alignment horizontal="center" vertical="center" wrapText="1"/>
    </xf>
    <xf numFmtId="0" fontId="55" fillId="43" borderId="20" xfId="0" applyFont="1" applyFill="1" applyBorder="1" applyAlignment="1">
      <alignment horizontal="justify" vertical="center" wrapText="1"/>
    </xf>
    <xf numFmtId="0" fontId="55" fillId="0" borderId="10" xfId="0" applyFont="1" applyFill="1" applyBorder="1" applyAlignment="1">
      <alignment vertical="top" wrapText="1"/>
    </xf>
    <xf numFmtId="9" fontId="55" fillId="0" borderId="10" xfId="0" applyNumberFormat="1" applyFont="1" applyFill="1" applyBorder="1" applyAlignment="1">
      <alignment horizontal="center" vertical="center"/>
    </xf>
    <xf numFmtId="9" fontId="55" fillId="0" borderId="22" xfId="0" applyNumberFormat="1" applyFont="1" applyFill="1" applyBorder="1" applyAlignment="1">
      <alignment horizontal="center" vertical="center"/>
    </xf>
    <xf numFmtId="166" fontId="55" fillId="0" borderId="12" xfId="0" applyNumberFormat="1" applyFont="1" applyFill="1" applyBorder="1" applyAlignment="1">
      <alignment horizontal="center" vertical="center"/>
    </xf>
    <xf numFmtId="166" fontId="55" fillId="0" borderId="10" xfId="36" applyNumberFormat="1" applyFont="1" applyFill="1" applyBorder="1" applyAlignment="1">
      <alignment horizontal="center" vertical="center"/>
    </xf>
    <xf numFmtId="0" fontId="55" fillId="40" borderId="0" xfId="0" applyFont="1" applyFill="1"/>
    <xf numFmtId="166" fontId="55" fillId="0" borderId="10" xfId="36" applyNumberFormat="1" applyFont="1" applyFill="1" applyBorder="1" applyAlignment="1">
      <alignment horizontal="center" vertical="center" wrapText="1"/>
    </xf>
    <xf numFmtId="0" fontId="55" fillId="0" borderId="20" xfId="0" applyFont="1" applyFill="1" applyBorder="1" applyAlignment="1">
      <alignment horizontal="justify" vertical="center" wrapText="1"/>
    </xf>
    <xf numFmtId="170" fontId="55" fillId="0" borderId="10" xfId="0" applyNumberFormat="1" applyFont="1" applyFill="1" applyBorder="1" applyAlignment="1">
      <alignment horizontal="center" vertical="center"/>
    </xf>
    <xf numFmtId="166" fontId="55" fillId="0" borderId="10" xfId="0" applyNumberFormat="1" applyFont="1" applyFill="1" applyBorder="1" applyAlignment="1">
      <alignment horizontal="center" vertical="center"/>
    </xf>
    <xf numFmtId="9" fontId="55" fillId="0" borderId="18" xfId="0" applyNumberFormat="1" applyFont="1" applyFill="1" applyBorder="1" applyAlignment="1">
      <alignment horizontal="center" vertical="center" wrapText="1"/>
    </xf>
    <xf numFmtId="0" fontId="55" fillId="0" borderId="10" xfId="0" applyNumberFormat="1" applyFont="1" applyFill="1" applyBorder="1" applyAlignment="1">
      <alignment horizontal="center" vertical="center"/>
    </xf>
    <xf numFmtId="9" fontId="55" fillId="0" borderId="14" xfId="0" applyNumberFormat="1" applyFont="1" applyFill="1" applyBorder="1" applyAlignment="1">
      <alignment horizontal="center" vertical="center"/>
    </xf>
    <xf numFmtId="9" fontId="55" fillId="0" borderId="18" xfId="0" applyNumberFormat="1" applyFont="1" applyFill="1" applyBorder="1" applyAlignment="1">
      <alignment horizontal="center" vertical="center"/>
    </xf>
    <xf numFmtId="9" fontId="55" fillId="0" borderId="18" xfId="36" applyNumberFormat="1" applyFont="1" applyFill="1" applyBorder="1" applyAlignment="1">
      <alignment horizontal="center" vertical="center"/>
    </xf>
    <xf numFmtId="171" fontId="55" fillId="0" borderId="10" xfId="32" applyNumberFormat="1" applyFont="1" applyFill="1" applyBorder="1" applyAlignment="1">
      <alignment horizontal="center" vertical="center"/>
    </xf>
    <xf numFmtId="166" fontId="55" fillId="40" borderId="10" xfId="36" applyNumberFormat="1" applyFont="1" applyFill="1" applyBorder="1" applyAlignment="1">
      <alignment horizontal="center" vertical="center"/>
    </xf>
    <xf numFmtId="172" fontId="55" fillId="0" borderId="14" xfId="32" applyNumberFormat="1" applyFont="1" applyFill="1" applyBorder="1" applyAlignment="1">
      <alignment horizontal="center" vertical="center"/>
    </xf>
    <xf numFmtId="9" fontId="0" fillId="0" borderId="25" xfId="0" applyNumberFormat="1" applyFill="1" applyBorder="1" applyAlignment="1">
      <alignment horizontal="center" vertical="center"/>
    </xf>
    <xf numFmtId="9" fontId="0" fillId="0" borderId="22" xfId="0" applyNumberFormat="1" applyFill="1" applyBorder="1" applyAlignment="1">
      <alignment horizontal="center" vertical="center"/>
    </xf>
    <xf numFmtId="1" fontId="55" fillId="0" borderId="10" xfId="36" applyNumberFormat="1" applyFont="1" applyFill="1" applyBorder="1" applyAlignment="1">
      <alignment horizontal="center" vertical="center"/>
    </xf>
    <xf numFmtId="0" fontId="0" fillId="40" borderId="29" xfId="0" applyFill="1" applyBorder="1" applyAlignment="1">
      <alignment horizontal="center" vertical="center"/>
    </xf>
    <xf numFmtId="166" fontId="55" fillId="0" borderId="22" xfId="0" applyNumberFormat="1" applyFont="1" applyFill="1" applyBorder="1" applyAlignment="1">
      <alignment horizontal="center" vertical="center"/>
    </xf>
    <xf numFmtId="166" fontId="0" fillId="0" borderId="22" xfId="0" applyNumberFormat="1" applyFill="1" applyBorder="1" applyAlignment="1">
      <alignment horizontal="center" vertical="center"/>
    </xf>
    <xf numFmtId="9" fontId="0" fillId="0" borderId="29" xfId="0" applyNumberFormat="1" applyFill="1" applyBorder="1" applyAlignment="1">
      <alignment horizontal="center" vertical="center"/>
    </xf>
    <xf numFmtId="1" fontId="0" fillId="0" borderId="10" xfId="0" applyNumberFormat="1" applyFill="1" applyBorder="1" applyAlignment="1">
      <alignment horizontal="center" vertical="center"/>
    </xf>
    <xf numFmtId="166" fontId="43" fillId="0" borderId="17" xfId="36" applyNumberFormat="1" applyFont="1" applyFill="1" applyBorder="1" applyAlignment="1">
      <alignment horizontal="center" vertical="center"/>
    </xf>
    <xf numFmtId="166" fontId="43" fillId="0" borderId="12" xfId="36" applyNumberFormat="1" applyFont="1" applyFill="1" applyBorder="1" applyAlignment="1">
      <alignment horizontal="center" vertical="center"/>
    </xf>
    <xf numFmtId="9" fontId="36" fillId="0" borderId="12" xfId="36" applyFont="1" applyFill="1" applyBorder="1" applyAlignment="1">
      <alignment horizontal="center" vertical="center"/>
    </xf>
    <xf numFmtId="1" fontId="55" fillId="0" borderId="12" xfId="36" applyNumberFormat="1" applyFont="1" applyFill="1" applyBorder="1" applyAlignment="1">
      <alignment horizontal="center" vertical="center"/>
    </xf>
    <xf numFmtId="170" fontId="55" fillId="0" borderId="12" xfId="0" applyNumberFormat="1" applyFont="1" applyFill="1" applyBorder="1" applyAlignment="1">
      <alignment horizontal="center" vertical="center"/>
    </xf>
    <xf numFmtId="166" fontId="4" fillId="0" borderId="12" xfId="36" applyNumberFormat="1" applyFont="1" applyFill="1" applyBorder="1" applyAlignment="1">
      <alignment horizontal="center" vertical="center"/>
    </xf>
    <xf numFmtId="166" fontId="43" fillId="0" borderId="13" xfId="36" applyNumberFormat="1" applyFont="1" applyFill="1" applyBorder="1" applyAlignment="1">
      <alignment horizontal="center" vertical="center"/>
    </xf>
    <xf numFmtId="0" fontId="26" fillId="41" borderId="23" xfId="0" applyFont="1" applyFill="1" applyBorder="1" applyAlignment="1">
      <alignment horizontal="center" vertical="center" wrapText="1"/>
    </xf>
    <xf numFmtId="166" fontId="0" fillId="40" borderId="10" xfId="36" applyNumberFormat="1" applyFont="1" applyFill="1" applyBorder="1" applyAlignment="1">
      <alignment horizontal="center" vertical="center"/>
    </xf>
    <xf numFmtId="9" fontId="0" fillId="40" borderId="22" xfId="0" applyNumberFormat="1" applyFill="1" applyBorder="1" applyAlignment="1">
      <alignment horizontal="center" vertical="center"/>
    </xf>
    <xf numFmtId="0" fontId="25" fillId="0" borderId="22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/>
    </xf>
    <xf numFmtId="0" fontId="55" fillId="40" borderId="0" xfId="0" applyFont="1" applyFill="1" applyBorder="1" applyAlignment="1">
      <alignment horizontal="center"/>
    </xf>
    <xf numFmtId="0" fontId="55" fillId="40" borderId="18" xfId="0" applyFont="1" applyFill="1" applyBorder="1" applyAlignment="1">
      <alignment horizontal="center" vertical="center"/>
    </xf>
    <xf numFmtId="0" fontId="55" fillId="40" borderId="0" xfId="0" applyFont="1" applyFill="1" applyAlignment="1">
      <alignment horizontal="center" vertical="center"/>
    </xf>
    <xf numFmtId="0" fontId="55" fillId="40" borderId="0" xfId="0" applyFont="1" applyFill="1" applyAlignment="1">
      <alignment horizontal="center"/>
    </xf>
    <xf numFmtId="9" fontId="0" fillId="0" borderId="25" xfId="36" applyFont="1" applyFill="1" applyBorder="1" applyAlignment="1">
      <alignment horizontal="center" vertical="center"/>
    </xf>
    <xf numFmtId="9" fontId="0" fillId="0" borderId="22" xfId="36" applyFont="1" applyFill="1" applyBorder="1" applyAlignment="1">
      <alignment horizontal="center" vertical="center"/>
    </xf>
    <xf numFmtId="9" fontId="0" fillId="0" borderId="29" xfId="36" applyFont="1" applyFill="1" applyBorder="1" applyAlignment="1">
      <alignment horizontal="center" vertical="center"/>
    </xf>
    <xf numFmtId="10" fontId="0" fillId="40" borderId="18" xfId="0" applyNumberFormat="1" applyFill="1" applyBorder="1" applyAlignment="1">
      <alignment horizontal="center" vertical="center"/>
    </xf>
    <xf numFmtId="171" fontId="55" fillId="40" borderId="10" xfId="32" applyNumberFormat="1" applyFont="1" applyFill="1" applyBorder="1" applyAlignment="1">
      <alignment horizontal="center" vertical="center"/>
    </xf>
    <xf numFmtId="0" fontId="25" fillId="40" borderId="14" xfId="0" applyFont="1" applyFill="1" applyBorder="1" applyAlignment="1">
      <alignment horizontal="center" vertical="center" wrapText="1"/>
    </xf>
    <xf numFmtId="9" fontId="24" fillId="40" borderId="47" xfId="0" applyNumberFormat="1" applyFont="1" applyFill="1" applyBorder="1" applyAlignment="1">
      <alignment horizontal="center" vertical="center"/>
    </xf>
    <xf numFmtId="9" fontId="4" fillId="47" borderId="10" xfId="36" applyFont="1" applyFill="1" applyBorder="1" applyAlignment="1">
      <alignment horizontal="center" vertical="center" wrapText="1"/>
    </xf>
    <xf numFmtId="166" fontId="4" fillId="47" borderId="10" xfId="36" applyNumberFormat="1" applyFont="1" applyFill="1" applyBorder="1" applyAlignment="1">
      <alignment horizontal="center" vertical="center" wrapText="1"/>
    </xf>
    <xf numFmtId="166" fontId="43" fillId="40" borderId="10" xfId="36" applyNumberFormat="1" applyFont="1" applyFill="1" applyBorder="1" applyAlignment="1">
      <alignment horizontal="center" vertical="center"/>
    </xf>
    <xf numFmtId="0" fontId="37" fillId="47" borderId="10" xfId="0" applyFont="1" applyFill="1" applyBorder="1" applyAlignment="1">
      <alignment horizontal="center" vertical="center" wrapText="1"/>
    </xf>
    <xf numFmtId="9" fontId="37" fillId="47" borderId="10" xfId="36" applyFont="1" applyFill="1" applyBorder="1" applyAlignment="1">
      <alignment horizontal="center" vertical="center" wrapText="1"/>
    </xf>
    <xf numFmtId="9" fontId="57" fillId="47" borderId="10" xfId="36" applyFont="1" applyFill="1" applyBorder="1" applyAlignment="1">
      <alignment horizontal="center" vertical="center" wrapText="1"/>
    </xf>
    <xf numFmtId="9" fontId="4" fillId="48" borderId="10" xfId="36" applyFont="1" applyFill="1" applyBorder="1" applyAlignment="1">
      <alignment horizontal="center" vertical="center" wrapText="1"/>
    </xf>
    <xf numFmtId="0" fontId="4" fillId="48" borderId="10" xfId="0" applyFont="1" applyFill="1" applyBorder="1" applyAlignment="1">
      <alignment horizontal="center" vertical="center" wrapText="1"/>
    </xf>
    <xf numFmtId="0" fontId="49" fillId="40" borderId="0" xfId="0" applyFont="1" applyFill="1" applyAlignment="1"/>
    <xf numFmtId="0" fontId="49" fillId="40" borderId="0" xfId="0" applyFont="1" applyFill="1" applyAlignment="1">
      <alignment horizontal="left"/>
    </xf>
    <xf numFmtId="0" fontId="50" fillId="40" borderId="0" xfId="0" applyFont="1" applyFill="1" applyAlignment="1"/>
    <xf numFmtId="0" fontId="50" fillId="40" borderId="0" xfId="0" applyFont="1" applyFill="1" applyAlignment="1">
      <alignment vertical="center"/>
    </xf>
    <xf numFmtId="0" fontId="24" fillId="40" borderId="26" xfId="0" applyFont="1" applyFill="1" applyBorder="1" applyAlignment="1">
      <alignment horizontal="center" vertical="center" wrapText="1"/>
    </xf>
    <xf numFmtId="9" fontId="25" fillId="40" borderId="10" xfId="0" applyNumberFormat="1" applyFont="1" applyFill="1" applyBorder="1" applyAlignment="1">
      <alignment horizontal="center" vertical="center"/>
    </xf>
    <xf numFmtId="166" fontId="55" fillId="40" borderId="10" xfId="0" applyNumberFormat="1" applyFont="1" applyFill="1" applyBorder="1" applyAlignment="1">
      <alignment horizontal="center" vertical="center"/>
    </xf>
    <xf numFmtId="166" fontId="0" fillId="40" borderId="10" xfId="0" applyNumberFormat="1" applyFill="1" applyBorder="1" applyAlignment="1">
      <alignment horizontal="center" vertical="center"/>
    </xf>
    <xf numFmtId="0" fontId="25" fillId="40" borderId="10" xfId="0" applyNumberFormat="1" applyFont="1" applyFill="1" applyBorder="1" applyAlignment="1">
      <alignment horizontal="center" vertical="center"/>
    </xf>
    <xf numFmtId="0" fontId="48" fillId="40" borderId="0" xfId="0" applyFont="1" applyFill="1" applyAlignment="1"/>
    <xf numFmtId="0" fontId="48" fillId="40" borderId="0" xfId="0" applyFont="1" applyFill="1" applyAlignment="1">
      <alignment horizontal="left"/>
    </xf>
    <xf numFmtId="0" fontId="0" fillId="40" borderId="0" xfId="0" applyFill="1" applyAlignment="1"/>
    <xf numFmtId="166" fontId="4" fillId="40" borderId="18" xfId="36" applyNumberFormat="1" applyFont="1" applyFill="1" applyBorder="1" applyAlignment="1">
      <alignment horizontal="center" vertical="center"/>
    </xf>
    <xf numFmtId="166" fontId="4" fillId="40" borderId="10" xfId="36" applyNumberFormat="1" applyFont="1" applyFill="1" applyBorder="1" applyAlignment="1">
      <alignment horizontal="center" vertical="center"/>
    </xf>
    <xf numFmtId="9" fontId="4" fillId="40" borderId="10" xfId="36" applyFont="1" applyFill="1" applyBorder="1" applyAlignment="1">
      <alignment horizontal="center" vertical="center"/>
    </xf>
    <xf numFmtId="1" fontId="4" fillId="40" borderId="10" xfId="0" applyNumberFormat="1" applyFont="1" applyFill="1" applyBorder="1" applyAlignment="1">
      <alignment horizontal="center" vertical="center"/>
    </xf>
    <xf numFmtId="1" fontId="0" fillId="40" borderId="10" xfId="0" applyNumberFormat="1" applyFill="1" applyBorder="1" applyAlignment="1">
      <alignment horizontal="center" vertical="center"/>
    </xf>
    <xf numFmtId="174" fontId="4" fillId="40" borderId="10" xfId="94" applyNumberFormat="1" applyFont="1" applyFill="1" applyBorder="1" applyAlignment="1">
      <alignment vertical="center"/>
    </xf>
    <xf numFmtId="173" fontId="4" fillId="40" borderId="10" xfId="94" applyNumberFormat="1" applyFont="1" applyFill="1" applyBorder="1" applyAlignment="1">
      <alignment vertical="center"/>
    </xf>
    <xf numFmtId="166" fontId="4" fillId="40" borderId="14" xfId="36" applyNumberFormat="1" applyFont="1" applyFill="1" applyBorder="1" applyAlignment="1">
      <alignment horizontal="center" vertical="center"/>
    </xf>
    <xf numFmtId="9" fontId="44" fillId="0" borderId="25" xfId="36" applyFont="1" applyFill="1" applyBorder="1" applyAlignment="1">
      <alignment horizontal="center" vertical="center"/>
    </xf>
    <xf numFmtId="9" fontId="44" fillId="0" borderId="22" xfId="36" applyFont="1" applyFill="1" applyBorder="1" applyAlignment="1">
      <alignment horizontal="center" vertical="center"/>
    </xf>
    <xf numFmtId="9" fontId="52" fillId="0" borderId="22" xfId="36" applyFont="1" applyFill="1" applyBorder="1" applyAlignment="1">
      <alignment horizontal="center" vertical="center"/>
    </xf>
    <xf numFmtId="0" fontId="44" fillId="0" borderId="22" xfId="0" applyFont="1" applyFill="1" applyBorder="1" applyAlignment="1">
      <alignment horizontal="center" vertical="center"/>
    </xf>
    <xf numFmtId="9" fontId="44" fillId="0" borderId="29" xfId="36" applyFont="1" applyFill="1" applyBorder="1" applyAlignment="1">
      <alignment horizontal="center" vertical="center"/>
    </xf>
    <xf numFmtId="9" fontId="0" fillId="40" borderId="66" xfId="36" applyFont="1" applyFill="1" applyBorder="1" applyAlignment="1">
      <alignment horizontal="center" vertical="center"/>
    </xf>
    <xf numFmtId="9" fontId="0" fillId="40" borderId="67" xfId="36" applyFont="1" applyFill="1" applyBorder="1" applyAlignment="1">
      <alignment horizontal="center" vertical="center"/>
    </xf>
    <xf numFmtId="9" fontId="55" fillId="40" borderId="67" xfId="36" applyFont="1" applyFill="1" applyBorder="1" applyAlignment="1">
      <alignment horizontal="center" vertical="center"/>
    </xf>
    <xf numFmtId="9" fontId="0" fillId="40" borderId="65" xfId="36" applyFont="1" applyFill="1" applyBorder="1" applyAlignment="1">
      <alignment horizontal="center" vertical="center"/>
    </xf>
    <xf numFmtId="9" fontId="26" fillId="41" borderId="32" xfId="0" applyNumberFormat="1" applyFont="1" applyFill="1" applyBorder="1" applyAlignment="1">
      <alignment horizontal="center" vertical="center"/>
    </xf>
    <xf numFmtId="9" fontId="0" fillId="50" borderId="17" xfId="36" applyFont="1" applyFill="1" applyBorder="1" applyAlignment="1">
      <alignment horizontal="center" vertical="center"/>
    </xf>
    <xf numFmtId="166" fontId="4" fillId="50" borderId="18" xfId="36" applyNumberFormat="1" applyFont="1" applyFill="1" applyBorder="1" applyAlignment="1">
      <alignment horizontal="center" vertical="center"/>
    </xf>
    <xf numFmtId="9" fontId="43" fillId="50" borderId="18" xfId="36" applyFont="1" applyFill="1" applyBorder="1" applyAlignment="1">
      <alignment horizontal="center" vertical="center"/>
    </xf>
    <xf numFmtId="9" fontId="0" fillId="50" borderId="18" xfId="36" applyFont="1" applyFill="1" applyBorder="1" applyAlignment="1">
      <alignment horizontal="center" vertical="center"/>
    </xf>
    <xf numFmtId="9" fontId="0" fillId="50" borderId="19" xfId="36" applyFont="1" applyFill="1" applyBorder="1" applyAlignment="1">
      <alignment horizontal="center" vertical="center"/>
    </xf>
    <xf numFmtId="9" fontId="0" fillId="50" borderId="12" xfId="36" applyFont="1" applyFill="1" applyBorder="1" applyAlignment="1">
      <alignment horizontal="center" vertical="center"/>
    </xf>
    <xf numFmtId="166" fontId="4" fillId="50" borderId="10" xfId="36" applyNumberFormat="1" applyFont="1" applyFill="1" applyBorder="1" applyAlignment="1">
      <alignment horizontal="center" vertical="center"/>
    </xf>
    <xf numFmtId="9" fontId="43" fillId="50" borderId="10" xfId="36" applyFont="1" applyFill="1" applyBorder="1" applyAlignment="1">
      <alignment horizontal="center" vertical="center"/>
    </xf>
    <xf numFmtId="9" fontId="0" fillId="50" borderId="10" xfId="36" applyFont="1" applyFill="1" applyBorder="1" applyAlignment="1">
      <alignment horizontal="center" vertical="center"/>
    </xf>
    <xf numFmtId="9" fontId="0" fillId="50" borderId="11" xfId="36" applyFont="1" applyFill="1" applyBorder="1" applyAlignment="1">
      <alignment horizontal="center" vertical="center"/>
    </xf>
    <xf numFmtId="9" fontId="55" fillId="50" borderId="12" xfId="36" applyFont="1" applyFill="1" applyBorder="1" applyAlignment="1">
      <alignment horizontal="center" vertical="center"/>
    </xf>
    <xf numFmtId="9" fontId="55" fillId="50" borderId="10" xfId="36" applyFont="1" applyFill="1" applyBorder="1" applyAlignment="1">
      <alignment horizontal="center" vertical="center"/>
    </xf>
    <xf numFmtId="9" fontId="55" fillId="50" borderId="11" xfId="36" applyFont="1" applyFill="1" applyBorder="1" applyAlignment="1">
      <alignment horizontal="center" vertical="center"/>
    </xf>
    <xf numFmtId="9" fontId="4" fillId="50" borderId="12" xfId="36" applyFont="1" applyFill="1" applyBorder="1" applyAlignment="1">
      <alignment horizontal="center" vertical="center"/>
    </xf>
    <xf numFmtId="10" fontId="0" fillId="50" borderId="11" xfId="36" applyNumberFormat="1" applyFont="1" applyFill="1" applyBorder="1" applyAlignment="1">
      <alignment horizontal="center" vertical="center"/>
    </xf>
    <xf numFmtId="166" fontId="0" fillId="50" borderId="11" xfId="36" applyNumberFormat="1" applyFont="1" applyFill="1" applyBorder="1" applyAlignment="1">
      <alignment horizontal="center" vertical="center"/>
    </xf>
    <xf numFmtId="9" fontId="26" fillId="50" borderId="13" xfId="0" applyNumberFormat="1" applyFont="1" applyFill="1" applyBorder="1" applyAlignment="1">
      <alignment horizontal="center" vertical="center"/>
    </xf>
    <xf numFmtId="9" fontId="26" fillId="50" borderId="14" xfId="0" applyNumberFormat="1" applyFont="1" applyFill="1" applyBorder="1" applyAlignment="1">
      <alignment horizontal="center" vertical="center"/>
    </xf>
    <xf numFmtId="9" fontId="26" fillId="50" borderId="15" xfId="0" applyNumberFormat="1" applyFont="1" applyFill="1" applyBorder="1" applyAlignment="1">
      <alignment horizontal="center" vertical="center"/>
    </xf>
    <xf numFmtId="0" fontId="4" fillId="40" borderId="0" xfId="0" applyFont="1" applyFill="1"/>
    <xf numFmtId="0" fontId="4" fillId="40" borderId="0" xfId="0" applyFont="1" applyFill="1" applyBorder="1"/>
    <xf numFmtId="166" fontId="4" fillId="40" borderId="10" xfId="36" applyNumberFormat="1" applyFont="1" applyFill="1" applyBorder="1" applyAlignment="1">
      <alignment horizontal="left" vertical="center" indent="2"/>
    </xf>
    <xf numFmtId="9" fontId="4" fillId="40" borderId="14" xfId="36" applyFont="1" applyFill="1" applyBorder="1" applyAlignment="1">
      <alignment horizontal="center" vertical="center"/>
    </xf>
    <xf numFmtId="0" fontId="56" fillId="41" borderId="26" xfId="0" applyFont="1" applyFill="1" applyBorder="1" applyAlignment="1">
      <alignment horizontal="center" vertical="center" wrapText="1"/>
    </xf>
    <xf numFmtId="0" fontId="55" fillId="0" borderId="0" xfId="0" applyFont="1" applyAlignment="1">
      <alignment horizontal="center" vertical="center"/>
    </xf>
    <xf numFmtId="9" fontId="55" fillId="0" borderId="10" xfId="36" applyFont="1" applyFill="1" applyBorder="1" applyAlignment="1">
      <alignment horizontal="center" vertical="center"/>
    </xf>
    <xf numFmtId="166" fontId="0" fillId="40" borderId="14" xfId="36" applyNumberFormat="1" applyFont="1" applyFill="1" applyBorder="1" applyAlignment="1">
      <alignment horizontal="center" vertical="center"/>
    </xf>
    <xf numFmtId="9" fontId="0" fillId="51" borderId="69" xfId="36" applyFont="1" applyFill="1" applyBorder="1" applyAlignment="1">
      <alignment horizontal="center" vertical="center"/>
    </xf>
    <xf numFmtId="10" fontId="0" fillId="51" borderId="18" xfId="0" applyNumberFormat="1" applyFill="1" applyBorder="1" applyAlignment="1">
      <alignment horizontal="center" vertical="center"/>
    </xf>
    <xf numFmtId="9" fontId="0" fillId="51" borderId="18" xfId="36" applyFont="1" applyFill="1" applyBorder="1" applyAlignment="1">
      <alignment horizontal="center" vertical="center"/>
    </xf>
    <xf numFmtId="9" fontId="0" fillId="51" borderId="10" xfId="36" applyFont="1" applyFill="1" applyBorder="1" applyAlignment="1">
      <alignment horizontal="center" vertical="center"/>
    </xf>
    <xf numFmtId="166" fontId="0" fillId="51" borderId="10" xfId="0" applyNumberFormat="1" applyFill="1" applyBorder="1" applyAlignment="1">
      <alignment horizontal="center" vertical="center"/>
    </xf>
    <xf numFmtId="9" fontId="0" fillId="51" borderId="19" xfId="36" applyFont="1" applyFill="1" applyBorder="1" applyAlignment="1">
      <alignment horizontal="center" vertical="center"/>
    </xf>
    <xf numFmtId="9" fontId="0" fillId="51" borderId="20" xfId="36" applyFont="1" applyFill="1" applyBorder="1" applyAlignment="1">
      <alignment horizontal="center" vertical="center"/>
    </xf>
    <xf numFmtId="9" fontId="0" fillId="51" borderId="10" xfId="0" applyNumberFormat="1" applyFill="1" applyBorder="1" applyAlignment="1">
      <alignment horizontal="center" vertical="center"/>
    </xf>
    <xf numFmtId="9" fontId="0" fillId="51" borderId="11" xfId="36" applyFont="1" applyFill="1" applyBorder="1" applyAlignment="1">
      <alignment horizontal="center" vertical="center"/>
    </xf>
    <xf numFmtId="9" fontId="4" fillId="51" borderId="10" xfId="0" applyNumberFormat="1" applyFont="1" applyFill="1" applyBorder="1" applyAlignment="1">
      <alignment horizontal="center" vertical="center"/>
    </xf>
    <xf numFmtId="9" fontId="0" fillId="51" borderId="21" xfId="36" applyFont="1" applyFill="1" applyBorder="1" applyAlignment="1">
      <alignment horizontal="center" vertical="center"/>
    </xf>
    <xf numFmtId="9" fontId="0" fillId="51" borderId="14" xfId="0" applyNumberFormat="1" applyFill="1" applyBorder="1" applyAlignment="1">
      <alignment horizontal="center" vertical="center"/>
    </xf>
    <xf numFmtId="9" fontId="0" fillId="51" borderId="14" xfId="36" applyFont="1" applyFill="1" applyBorder="1" applyAlignment="1">
      <alignment horizontal="center" vertical="center"/>
    </xf>
    <xf numFmtId="9" fontId="0" fillId="51" borderId="15" xfId="36" applyFont="1" applyFill="1" applyBorder="1" applyAlignment="1">
      <alignment horizontal="center" vertical="center"/>
    </xf>
    <xf numFmtId="9" fontId="0" fillId="51" borderId="17" xfId="36" applyFont="1" applyFill="1" applyBorder="1" applyAlignment="1">
      <alignment horizontal="center" vertical="center"/>
    </xf>
    <xf numFmtId="166" fontId="0" fillId="51" borderId="18" xfId="0" applyNumberFormat="1" applyFill="1" applyBorder="1" applyAlignment="1">
      <alignment horizontal="center" vertical="center"/>
    </xf>
    <xf numFmtId="9" fontId="0" fillId="51" borderId="12" xfId="36" applyFont="1" applyFill="1" applyBorder="1" applyAlignment="1">
      <alignment horizontal="center" vertical="center"/>
    </xf>
    <xf numFmtId="9" fontId="0" fillId="51" borderId="13" xfId="36" applyFont="1" applyFill="1" applyBorder="1" applyAlignment="1">
      <alignment horizontal="center" vertical="center"/>
    </xf>
    <xf numFmtId="166" fontId="0" fillId="51" borderId="14" xfId="0" applyNumberFormat="1" applyFill="1" applyBorder="1" applyAlignment="1">
      <alignment horizontal="center" vertical="center"/>
    </xf>
    <xf numFmtId="9" fontId="2" fillId="51" borderId="18" xfId="47" applyNumberFormat="1" applyFill="1" applyBorder="1" applyAlignment="1">
      <alignment horizontal="center" vertical="center"/>
    </xf>
    <xf numFmtId="9" fontId="1" fillId="51" borderId="18" xfId="47" applyNumberFormat="1" applyFont="1" applyFill="1" applyBorder="1" applyAlignment="1">
      <alignment horizontal="center" vertical="center"/>
    </xf>
    <xf numFmtId="9" fontId="2" fillId="51" borderId="10" xfId="47" applyNumberFormat="1" applyFill="1" applyBorder="1" applyAlignment="1">
      <alignment horizontal="center" vertical="center"/>
    </xf>
    <xf numFmtId="9" fontId="1" fillId="51" borderId="10" xfId="47" applyNumberFormat="1" applyFont="1" applyFill="1" applyBorder="1" applyAlignment="1">
      <alignment horizontal="center" vertical="center"/>
    </xf>
    <xf numFmtId="166" fontId="1" fillId="51" borderId="10" xfId="47" applyNumberFormat="1" applyFont="1" applyFill="1" applyBorder="1" applyAlignment="1">
      <alignment horizontal="center" vertical="center"/>
    </xf>
    <xf numFmtId="10" fontId="1" fillId="51" borderId="10" xfId="47" applyNumberFormat="1" applyFont="1" applyFill="1" applyBorder="1" applyAlignment="1">
      <alignment horizontal="center" vertical="center"/>
    </xf>
    <xf numFmtId="9" fontId="2" fillId="51" borderId="14" xfId="47" applyNumberFormat="1" applyFill="1" applyBorder="1" applyAlignment="1">
      <alignment horizontal="center" vertical="center"/>
    </xf>
    <xf numFmtId="9" fontId="1" fillId="51" borderId="14" xfId="47" applyNumberFormat="1" applyFont="1" applyFill="1" applyBorder="1" applyAlignment="1">
      <alignment horizontal="center" vertical="center"/>
    </xf>
    <xf numFmtId="9" fontId="4" fillId="0" borderId="10" xfId="36" applyFont="1" applyFill="1" applyBorder="1" applyAlignment="1">
      <alignment horizontal="center" vertical="center"/>
    </xf>
    <xf numFmtId="9" fontId="55" fillId="51" borderId="12" xfId="36" applyFont="1" applyFill="1" applyBorder="1" applyAlignment="1">
      <alignment horizontal="center" vertical="center"/>
    </xf>
    <xf numFmtId="9" fontId="55" fillId="51" borderId="10" xfId="36" applyFont="1" applyFill="1" applyBorder="1" applyAlignment="1">
      <alignment horizontal="center" vertical="center"/>
    </xf>
    <xf numFmtId="9" fontId="55" fillId="51" borderId="11" xfId="36" applyFont="1" applyFill="1" applyBorder="1" applyAlignment="1">
      <alignment horizontal="center" vertical="center"/>
    </xf>
    <xf numFmtId="166" fontId="0" fillId="51" borderId="10" xfId="36" applyNumberFormat="1" applyFont="1" applyFill="1" applyBorder="1" applyAlignment="1">
      <alignment horizontal="center" vertical="center"/>
    </xf>
    <xf numFmtId="9" fontId="55" fillId="0" borderId="10" xfId="36" applyNumberFormat="1" applyFont="1" applyFill="1" applyBorder="1" applyAlignment="1">
      <alignment horizontal="center" vertical="center"/>
    </xf>
    <xf numFmtId="0" fontId="55" fillId="0" borderId="10" xfId="36" applyNumberFormat="1" applyFont="1" applyFill="1" applyBorder="1" applyAlignment="1">
      <alignment horizontal="center" vertical="center"/>
    </xf>
    <xf numFmtId="0" fontId="4" fillId="0" borderId="14" xfId="36" applyNumberFormat="1" applyFont="1" applyFill="1" applyBorder="1" applyAlignment="1">
      <alignment horizontal="center" vertical="center"/>
    </xf>
    <xf numFmtId="10" fontId="55" fillId="40" borderId="10" xfId="36" applyNumberFormat="1" applyFont="1" applyFill="1" applyBorder="1" applyAlignment="1">
      <alignment horizontal="center" vertical="center"/>
    </xf>
    <xf numFmtId="10" fontId="0" fillId="51" borderId="10" xfId="36" applyNumberFormat="1" applyFont="1" applyFill="1" applyBorder="1" applyAlignment="1">
      <alignment horizontal="center" vertical="center"/>
    </xf>
    <xf numFmtId="166" fontId="37" fillId="0" borderId="46" xfId="0" applyNumberFormat="1" applyFont="1" applyBorder="1" applyAlignment="1">
      <alignment horizontal="left" vertical="center" indent="6"/>
    </xf>
    <xf numFmtId="166" fontId="37" fillId="0" borderId="47" xfId="0" applyNumberFormat="1" applyFont="1" applyBorder="1" applyAlignment="1">
      <alignment horizontal="center" vertical="center"/>
    </xf>
    <xf numFmtId="166" fontId="37" fillId="0" borderId="48" xfId="0" applyNumberFormat="1" applyFont="1" applyBorder="1" applyAlignment="1">
      <alignment horizontal="center" vertical="center"/>
    </xf>
    <xf numFmtId="166" fontId="35" fillId="41" borderId="42" xfId="0" applyNumberFormat="1" applyFont="1" applyFill="1" applyBorder="1" applyAlignment="1">
      <alignment horizontal="center" vertical="center"/>
    </xf>
    <xf numFmtId="0" fontId="26" fillId="36" borderId="18" xfId="0" applyFont="1" applyFill="1" applyBorder="1" applyAlignment="1">
      <alignment horizontal="center"/>
    </xf>
    <xf numFmtId="0" fontId="26" fillId="36" borderId="25" xfId="0" applyFont="1" applyFill="1" applyBorder="1" applyAlignment="1">
      <alignment horizontal="center"/>
    </xf>
    <xf numFmtId="0" fontId="26" fillId="34" borderId="46" xfId="0" applyFont="1" applyFill="1" applyBorder="1" applyAlignment="1">
      <alignment horizontal="center" vertical="center" wrapText="1"/>
    </xf>
    <xf numFmtId="0" fontId="26" fillId="34" borderId="47" xfId="0" applyFont="1" applyFill="1" applyBorder="1" applyAlignment="1">
      <alignment horizontal="center" vertical="center" wrapText="1"/>
    </xf>
    <xf numFmtId="0" fontId="26" fillId="34" borderId="26" xfId="0" applyFont="1" applyFill="1" applyBorder="1" applyAlignment="1">
      <alignment horizontal="center" vertical="center" wrapText="1"/>
    </xf>
    <xf numFmtId="0" fontId="26" fillId="34" borderId="27" xfId="0" applyFont="1" applyFill="1" applyBorder="1" applyAlignment="1">
      <alignment horizontal="center" vertical="center" wrapText="1"/>
    </xf>
    <xf numFmtId="0" fontId="26" fillId="34" borderId="18" xfId="0" applyFont="1" applyFill="1" applyBorder="1" applyAlignment="1">
      <alignment horizontal="center" vertical="center" wrapText="1"/>
    </xf>
    <xf numFmtId="0" fontId="26" fillId="34" borderId="10" xfId="0" applyFont="1" applyFill="1" applyBorder="1" applyAlignment="1">
      <alignment horizontal="center" vertical="center" wrapText="1"/>
    </xf>
    <xf numFmtId="9" fontId="35" fillId="44" borderId="49" xfId="36" applyFont="1" applyFill="1" applyBorder="1" applyAlignment="1">
      <alignment horizontal="center"/>
    </xf>
    <xf numFmtId="9" fontId="35" fillId="44" borderId="50" xfId="36" applyFont="1" applyFill="1" applyBorder="1" applyAlignment="1">
      <alignment horizontal="center"/>
    </xf>
    <xf numFmtId="9" fontId="35" fillId="44" borderId="37" xfId="36" applyFont="1" applyFill="1" applyBorder="1" applyAlignment="1">
      <alignment horizontal="center"/>
    </xf>
    <xf numFmtId="0" fontId="24" fillId="45" borderId="49" xfId="0" applyFont="1" applyFill="1" applyBorder="1" applyAlignment="1">
      <alignment horizontal="center" vertical="center"/>
    </xf>
    <xf numFmtId="0" fontId="24" fillId="45" borderId="50" xfId="0" applyFont="1" applyFill="1" applyBorder="1" applyAlignment="1">
      <alignment horizontal="center" vertical="center"/>
    </xf>
    <xf numFmtId="0" fontId="24" fillId="45" borderId="37" xfId="0" applyFont="1" applyFill="1" applyBorder="1" applyAlignment="1">
      <alignment horizontal="center" vertical="center"/>
    </xf>
    <xf numFmtId="0" fontId="24" fillId="0" borderId="0" xfId="0" applyFont="1" applyAlignment="1">
      <alignment horizontal="center"/>
    </xf>
    <xf numFmtId="0" fontId="26" fillId="37" borderId="18" xfId="0" applyFont="1" applyFill="1" applyBorder="1" applyAlignment="1">
      <alignment horizontal="center"/>
    </xf>
    <xf numFmtId="0" fontId="24" fillId="29" borderId="51" xfId="0" applyFont="1" applyFill="1" applyBorder="1" applyAlignment="1">
      <alignment horizontal="center" vertical="center" textRotation="90" wrapText="1"/>
    </xf>
    <xf numFmtId="0" fontId="24" fillId="29" borderId="52" xfId="0" applyFont="1" applyFill="1" applyBorder="1" applyAlignment="1">
      <alignment horizontal="center" vertical="center" textRotation="90" wrapText="1"/>
    </xf>
    <xf numFmtId="0" fontId="24" fillId="29" borderId="53" xfId="0" applyFont="1" applyFill="1" applyBorder="1" applyAlignment="1">
      <alignment horizontal="center" vertical="center" textRotation="90" wrapText="1"/>
    </xf>
    <xf numFmtId="0" fontId="23" fillId="26" borderId="47" xfId="0" applyFont="1" applyFill="1" applyBorder="1" applyAlignment="1">
      <alignment horizontal="center" vertical="center" textRotation="90" wrapText="1"/>
    </xf>
    <xf numFmtId="0" fontId="23" fillId="26" borderId="48" xfId="0" applyFont="1" applyFill="1" applyBorder="1" applyAlignment="1">
      <alignment horizontal="center" vertical="center" textRotation="90" wrapText="1"/>
    </xf>
    <xf numFmtId="0" fontId="24" fillId="38" borderId="47" xfId="0" applyFont="1" applyFill="1" applyBorder="1" applyAlignment="1">
      <alignment horizontal="center" vertical="center" textRotation="90" wrapText="1"/>
    </xf>
    <xf numFmtId="0" fontId="25" fillId="39" borderId="47" xfId="0" applyFont="1" applyFill="1" applyBorder="1" applyAlignment="1">
      <alignment horizontal="center" vertical="center" textRotation="90" wrapText="1"/>
    </xf>
    <xf numFmtId="0" fontId="24" fillId="28" borderId="51" xfId="0" applyFont="1" applyFill="1" applyBorder="1" applyAlignment="1">
      <alignment horizontal="center" vertical="center" textRotation="90" wrapText="1"/>
    </xf>
    <xf numFmtId="0" fontId="24" fillId="28" borderId="52" xfId="0" applyFont="1" applyFill="1" applyBorder="1" applyAlignment="1">
      <alignment horizontal="center" vertical="center" textRotation="90" wrapText="1"/>
    </xf>
    <xf numFmtId="0" fontId="26" fillId="34" borderId="26" xfId="0" applyFont="1" applyFill="1" applyBorder="1" applyAlignment="1">
      <alignment horizontal="center" vertical="center"/>
    </xf>
    <xf numFmtId="0" fontId="26" fillId="34" borderId="27" xfId="0" applyFont="1" applyFill="1" applyBorder="1" applyAlignment="1">
      <alignment horizontal="center" vertical="center"/>
    </xf>
    <xf numFmtId="9" fontId="37" fillId="0" borderId="58" xfId="0" applyNumberFormat="1" applyFont="1" applyBorder="1" applyAlignment="1">
      <alignment horizontal="justify" vertical="center" wrapText="1"/>
    </xf>
    <xf numFmtId="9" fontId="37" fillId="0" borderId="64" xfId="0" applyNumberFormat="1" applyFont="1" applyBorder="1" applyAlignment="1">
      <alignment horizontal="justify" vertical="center" wrapText="1"/>
    </xf>
    <xf numFmtId="9" fontId="37" fillId="0" borderId="32" xfId="0" applyNumberFormat="1" applyFont="1" applyBorder="1" applyAlignment="1">
      <alignment horizontal="justify" vertical="center" wrapText="1"/>
    </xf>
    <xf numFmtId="0" fontId="24" fillId="0" borderId="23" xfId="0" applyFont="1" applyFill="1" applyBorder="1" applyAlignment="1">
      <alignment horizontal="center" vertical="center" wrapText="1"/>
    </xf>
    <xf numFmtId="0" fontId="24" fillId="0" borderId="53" xfId="0" applyFont="1" applyFill="1" applyBorder="1" applyAlignment="1">
      <alignment horizontal="center" vertical="center" wrapText="1"/>
    </xf>
    <xf numFmtId="0" fontId="24" fillId="0" borderId="49" xfId="0" applyFont="1" applyFill="1" applyBorder="1" applyAlignment="1">
      <alignment horizontal="center" vertical="center" wrapText="1"/>
    </xf>
    <xf numFmtId="0" fontId="24" fillId="0" borderId="50" xfId="0" applyFont="1" applyFill="1" applyBorder="1" applyAlignment="1">
      <alignment horizontal="center" vertical="center" wrapText="1"/>
    </xf>
    <xf numFmtId="0" fontId="24" fillId="0" borderId="59" xfId="0" applyFont="1" applyFill="1" applyBorder="1" applyAlignment="1">
      <alignment horizontal="center" vertical="center" wrapText="1"/>
    </xf>
    <xf numFmtId="0" fontId="26" fillId="38" borderId="23" xfId="0" applyFont="1" applyFill="1" applyBorder="1" applyAlignment="1">
      <alignment horizontal="center" vertical="center" textRotation="90" wrapText="1"/>
    </xf>
    <xf numFmtId="0" fontId="26" fillId="38" borderId="52" xfId="0" applyFont="1" applyFill="1" applyBorder="1" applyAlignment="1">
      <alignment horizontal="center" vertical="center" textRotation="90" wrapText="1"/>
    </xf>
    <xf numFmtId="0" fontId="26" fillId="38" borderId="42" xfId="0" applyFont="1" applyFill="1" applyBorder="1" applyAlignment="1">
      <alignment horizontal="center" vertical="center" textRotation="90" wrapText="1"/>
    </xf>
    <xf numFmtId="0" fontId="24" fillId="38" borderId="18" xfId="0" applyFont="1" applyFill="1" applyBorder="1" applyAlignment="1">
      <alignment horizontal="center" vertical="center" textRotation="90" wrapText="1"/>
    </xf>
    <xf numFmtId="0" fontId="24" fillId="38" borderId="10" xfId="0" applyFont="1" applyFill="1" applyBorder="1" applyAlignment="1">
      <alignment horizontal="center" vertical="center" textRotation="90" wrapText="1"/>
    </xf>
    <xf numFmtId="0" fontId="24" fillId="38" borderId="35" xfId="0" applyFont="1" applyFill="1" applyBorder="1" applyAlignment="1">
      <alignment horizontal="center" vertical="center" textRotation="90" wrapText="1"/>
    </xf>
    <xf numFmtId="0" fontId="24" fillId="38" borderId="17" xfId="0" applyFont="1" applyFill="1" applyBorder="1" applyAlignment="1">
      <alignment horizontal="center" vertical="center" textRotation="90" wrapText="1"/>
    </xf>
    <xf numFmtId="0" fontId="24" fillId="38" borderId="12" xfId="0" applyFont="1" applyFill="1" applyBorder="1" applyAlignment="1">
      <alignment horizontal="center" vertical="center" textRotation="90" wrapText="1"/>
    </xf>
    <xf numFmtId="0" fontId="24" fillId="38" borderId="34" xfId="0" applyFont="1" applyFill="1" applyBorder="1" applyAlignment="1">
      <alignment horizontal="center" vertical="center" textRotation="90" wrapText="1"/>
    </xf>
    <xf numFmtId="0" fontId="24" fillId="38" borderId="13" xfId="0" applyFont="1" applyFill="1" applyBorder="1" applyAlignment="1">
      <alignment horizontal="center" vertical="center" textRotation="90" wrapText="1"/>
    </xf>
    <xf numFmtId="0" fontId="24" fillId="38" borderId="14" xfId="0" applyFont="1" applyFill="1" applyBorder="1" applyAlignment="1">
      <alignment horizontal="center" vertical="center" textRotation="90" wrapText="1"/>
    </xf>
    <xf numFmtId="0" fontId="24" fillId="41" borderId="23" xfId="0" applyFont="1" applyFill="1" applyBorder="1" applyAlignment="1">
      <alignment horizontal="center" vertical="center" wrapText="1"/>
    </xf>
    <xf numFmtId="0" fontId="4" fillId="0" borderId="52" xfId="0" applyFont="1" applyBorder="1"/>
    <xf numFmtId="0" fontId="4" fillId="0" borderId="42" xfId="0" applyFont="1" applyBorder="1"/>
    <xf numFmtId="0" fontId="24" fillId="41" borderId="52" xfId="0" applyFont="1" applyFill="1" applyBorder="1" applyAlignment="1">
      <alignment horizontal="center" vertical="center" wrapText="1"/>
    </xf>
    <xf numFmtId="0" fontId="24" fillId="0" borderId="60" xfId="0" applyFont="1" applyFill="1" applyBorder="1" applyAlignment="1">
      <alignment horizontal="center" vertical="center" wrapText="1"/>
    </xf>
    <xf numFmtId="0" fontId="24" fillId="0" borderId="42" xfId="0" applyFont="1" applyFill="1" applyBorder="1" applyAlignment="1">
      <alignment horizontal="center" vertical="center" wrapText="1"/>
    </xf>
    <xf numFmtId="0" fontId="24" fillId="41" borderId="39" xfId="0" applyFont="1" applyFill="1" applyBorder="1" applyAlignment="1">
      <alignment horizontal="center" vertical="center"/>
    </xf>
    <xf numFmtId="0" fontId="24" fillId="41" borderId="61" xfId="0" applyFont="1" applyFill="1" applyBorder="1" applyAlignment="1">
      <alignment horizontal="center" vertical="center"/>
    </xf>
    <xf numFmtId="0" fontId="24" fillId="41" borderId="62" xfId="0" applyFont="1" applyFill="1" applyBorder="1" applyAlignment="1">
      <alignment horizontal="center" vertical="center"/>
    </xf>
    <xf numFmtId="0" fontId="24" fillId="0" borderId="23" xfId="0" applyFont="1" applyFill="1" applyBorder="1" applyAlignment="1">
      <alignment horizontal="center" vertical="center"/>
    </xf>
    <xf numFmtId="0" fontId="24" fillId="0" borderId="53" xfId="0" applyFont="1" applyFill="1" applyBorder="1" applyAlignment="1">
      <alignment horizontal="center" vertical="center"/>
    </xf>
    <xf numFmtId="0" fontId="24" fillId="0" borderId="42" xfId="0" applyFont="1" applyFill="1" applyBorder="1" applyAlignment="1">
      <alignment horizontal="center" vertical="center"/>
    </xf>
    <xf numFmtId="0" fontId="52" fillId="0" borderId="0" xfId="0" applyFont="1" applyAlignment="1">
      <alignment horizontal="center"/>
    </xf>
    <xf numFmtId="0" fontId="35" fillId="0" borderId="0" xfId="0" applyFont="1" applyAlignment="1">
      <alignment horizontal="left"/>
    </xf>
    <xf numFmtId="0" fontId="35" fillId="0" borderId="0" xfId="0" applyFont="1" applyAlignment="1">
      <alignment horizontal="left" vertical="center"/>
    </xf>
    <xf numFmtId="0" fontId="26" fillId="41" borderId="60" xfId="0" applyFont="1" applyFill="1" applyBorder="1" applyAlignment="1">
      <alignment horizontal="center" vertical="center" wrapText="1"/>
    </xf>
    <xf numFmtId="0" fontId="26" fillId="41" borderId="50" xfId="0" applyFont="1" applyFill="1" applyBorder="1" applyAlignment="1">
      <alignment horizontal="center" vertical="center" wrapText="1"/>
    </xf>
    <xf numFmtId="0" fontId="26" fillId="41" borderId="59" xfId="0" applyFont="1" applyFill="1" applyBorder="1" applyAlignment="1">
      <alignment horizontal="center" vertical="center" wrapText="1"/>
    </xf>
    <xf numFmtId="0" fontId="26" fillId="41" borderId="23" xfId="0" applyFont="1" applyFill="1" applyBorder="1" applyAlignment="1">
      <alignment horizontal="center" vertical="center"/>
    </xf>
    <xf numFmtId="0" fontId="26" fillId="41" borderId="42" xfId="0" applyFont="1" applyFill="1" applyBorder="1" applyAlignment="1">
      <alignment horizontal="center" vertical="center"/>
    </xf>
    <xf numFmtId="0" fontId="26" fillId="41" borderId="17" xfId="0" applyFont="1" applyFill="1" applyBorder="1" applyAlignment="1">
      <alignment horizontal="center" vertical="center" wrapText="1"/>
    </xf>
    <xf numFmtId="0" fontId="26" fillId="41" borderId="34" xfId="0" applyFont="1" applyFill="1" applyBorder="1" applyAlignment="1">
      <alignment horizontal="center" vertical="center" wrapText="1"/>
    </xf>
    <xf numFmtId="0" fontId="26" fillId="41" borderId="54" xfId="0" applyFont="1" applyFill="1" applyBorder="1" applyAlignment="1">
      <alignment horizontal="center" vertical="center" wrapText="1"/>
    </xf>
    <xf numFmtId="0" fontId="26" fillId="41" borderId="75" xfId="0" applyFont="1" applyFill="1" applyBorder="1" applyAlignment="1">
      <alignment horizontal="center" vertical="center" wrapText="1"/>
    </xf>
    <xf numFmtId="9" fontId="37" fillId="0" borderId="49" xfId="0" applyNumberFormat="1" applyFont="1" applyBorder="1" applyAlignment="1">
      <alignment horizontal="justify" vertical="center" wrapText="1"/>
    </xf>
    <xf numFmtId="9" fontId="37" fillId="0" borderId="50" xfId="0" applyNumberFormat="1" applyFont="1" applyBorder="1" applyAlignment="1">
      <alignment horizontal="justify" vertical="center" wrapText="1"/>
    </xf>
    <xf numFmtId="9" fontId="37" fillId="0" borderId="37" xfId="0" applyNumberFormat="1" applyFont="1" applyBorder="1" applyAlignment="1">
      <alignment horizontal="justify" vertical="center" wrapText="1"/>
    </xf>
    <xf numFmtId="0" fontId="26" fillId="41" borderId="39" xfId="0" applyFont="1" applyFill="1" applyBorder="1" applyAlignment="1">
      <alignment horizontal="center" vertical="center" wrapText="1"/>
    </xf>
    <xf numFmtId="0" fontId="26" fillId="41" borderId="61" xfId="0" applyFont="1" applyFill="1" applyBorder="1" applyAlignment="1">
      <alignment horizontal="center" vertical="center" wrapText="1"/>
    </xf>
    <xf numFmtId="0" fontId="26" fillId="41" borderId="62" xfId="0" applyFont="1" applyFill="1" applyBorder="1" applyAlignment="1">
      <alignment horizontal="center" vertical="center" wrapText="1"/>
    </xf>
    <xf numFmtId="0" fontId="26" fillId="41" borderId="23" xfId="0" applyFont="1" applyFill="1" applyBorder="1" applyAlignment="1">
      <alignment horizontal="center" vertical="center" wrapText="1"/>
    </xf>
    <xf numFmtId="0" fontId="26" fillId="41" borderId="42" xfId="0" applyFont="1" applyFill="1" applyBorder="1" applyAlignment="1">
      <alignment horizontal="center" vertical="center" wrapText="1"/>
    </xf>
    <xf numFmtId="0" fontId="26" fillId="41" borderId="52" xfId="0" applyFont="1" applyFill="1" applyBorder="1" applyAlignment="1">
      <alignment horizontal="center" vertical="center" wrapText="1"/>
    </xf>
    <xf numFmtId="0" fontId="35" fillId="47" borderId="54" xfId="0" applyFont="1" applyFill="1" applyBorder="1" applyAlignment="1">
      <alignment horizontal="center" vertical="center" textRotation="90" wrapText="1"/>
    </xf>
    <xf numFmtId="0" fontId="35" fillId="47" borderId="55" xfId="0" applyFont="1" applyFill="1" applyBorder="1" applyAlignment="1">
      <alignment horizontal="center" vertical="center" textRotation="90" wrapText="1"/>
    </xf>
    <xf numFmtId="0" fontId="26" fillId="41" borderId="69" xfId="0" applyFont="1" applyFill="1" applyBorder="1" applyAlignment="1">
      <alignment horizontal="center" vertical="center"/>
    </xf>
    <xf numFmtId="0" fontId="26" fillId="41" borderId="76" xfId="0" applyFont="1" applyFill="1" applyBorder="1" applyAlignment="1">
      <alignment horizontal="center" vertical="center"/>
    </xf>
    <xf numFmtId="0" fontId="24" fillId="47" borderId="18" xfId="0" applyFont="1" applyFill="1" applyBorder="1" applyAlignment="1">
      <alignment horizontal="center" vertical="center" textRotation="90" wrapText="1"/>
    </xf>
    <xf numFmtId="0" fontId="24" fillId="47" borderId="14" xfId="0" applyFont="1" applyFill="1" applyBorder="1" applyAlignment="1">
      <alignment horizontal="center" vertical="center" textRotation="90" wrapText="1"/>
    </xf>
    <xf numFmtId="0" fontId="24" fillId="47" borderId="17" xfId="0" applyFont="1" applyFill="1" applyBorder="1" applyAlignment="1">
      <alignment horizontal="center" vertical="center" textRotation="90" wrapText="1"/>
    </xf>
    <xf numFmtId="0" fontId="24" fillId="47" borderId="13" xfId="0" applyFont="1" applyFill="1" applyBorder="1" applyAlignment="1">
      <alignment horizontal="center" vertical="center" textRotation="90" wrapText="1"/>
    </xf>
    <xf numFmtId="0" fontId="24" fillId="47" borderId="12" xfId="0" applyFont="1" applyFill="1" applyBorder="1" applyAlignment="1">
      <alignment horizontal="center" vertical="center" textRotation="90" wrapText="1"/>
    </xf>
    <xf numFmtId="0" fontId="24" fillId="47" borderId="10" xfId="0" applyFont="1" applyFill="1" applyBorder="1" applyAlignment="1">
      <alignment horizontal="center" vertical="center" textRotation="90" wrapText="1"/>
    </xf>
    <xf numFmtId="0" fontId="26" fillId="41" borderId="49" xfId="0" applyFont="1" applyFill="1" applyBorder="1" applyAlignment="1">
      <alignment horizontal="center" vertical="center" wrapText="1"/>
    </xf>
    <xf numFmtId="0" fontId="26" fillId="41" borderId="0" xfId="0" applyFont="1" applyFill="1" applyBorder="1" applyAlignment="1">
      <alignment horizontal="center" vertical="center" wrapText="1"/>
    </xf>
    <xf numFmtId="0" fontId="26" fillId="41" borderId="64" xfId="0" applyFont="1" applyFill="1" applyBorder="1" applyAlignment="1">
      <alignment horizontal="center" vertical="center" wrapText="1"/>
    </xf>
    <xf numFmtId="9" fontId="24" fillId="0" borderId="49" xfId="36" applyFont="1" applyBorder="1" applyAlignment="1">
      <alignment horizontal="center"/>
    </xf>
    <xf numFmtId="9" fontId="24" fillId="0" borderId="37" xfId="36" applyFont="1" applyBorder="1" applyAlignment="1">
      <alignment horizontal="center"/>
    </xf>
    <xf numFmtId="0" fontId="53" fillId="0" borderId="0" xfId="0" applyFont="1" applyAlignment="1">
      <alignment horizontal="center"/>
    </xf>
    <xf numFmtId="0" fontId="26" fillId="41" borderId="77" xfId="0" applyFont="1" applyFill="1" applyBorder="1" applyAlignment="1">
      <alignment horizontal="center" vertical="center"/>
    </xf>
    <xf numFmtId="0" fontId="26" fillId="41" borderId="78" xfId="0" applyFont="1" applyFill="1" applyBorder="1" applyAlignment="1">
      <alignment horizontal="center" vertical="center"/>
    </xf>
    <xf numFmtId="0" fontId="26" fillId="41" borderId="73" xfId="0" applyFont="1" applyFill="1" applyBorder="1" applyAlignment="1">
      <alignment horizontal="center" vertical="center" wrapText="1"/>
    </xf>
    <xf numFmtId="0" fontId="26" fillId="47" borderId="71" xfId="0" applyFont="1" applyFill="1" applyBorder="1" applyAlignment="1">
      <alignment horizontal="center" vertical="center" wrapText="1"/>
    </xf>
    <xf numFmtId="0" fontId="26" fillId="47" borderId="68" xfId="0" applyFont="1" applyFill="1" applyBorder="1" applyAlignment="1">
      <alignment horizontal="center" vertical="center" wrapText="1"/>
    </xf>
    <xf numFmtId="0" fontId="26" fillId="47" borderId="70" xfId="0" applyFont="1" applyFill="1" applyBorder="1" applyAlignment="1">
      <alignment horizontal="center" vertical="center" wrapText="1"/>
    </xf>
    <xf numFmtId="0" fontId="35" fillId="47" borderId="56" xfId="0" applyFont="1" applyFill="1" applyBorder="1" applyAlignment="1">
      <alignment horizontal="center" vertical="center" textRotation="90" wrapText="1"/>
    </xf>
    <xf numFmtId="0" fontId="26" fillId="47" borderId="46" xfId="0" applyFont="1" applyFill="1" applyBorder="1" applyAlignment="1">
      <alignment horizontal="center" vertical="center" wrapText="1"/>
    </xf>
    <xf numFmtId="0" fontId="26" fillId="47" borderId="48" xfId="0" applyFont="1" applyFill="1" applyBorder="1" applyAlignment="1">
      <alignment horizontal="center" vertical="center" wrapText="1"/>
    </xf>
    <xf numFmtId="0" fontId="26" fillId="47" borderId="47" xfId="0" applyFont="1" applyFill="1" applyBorder="1" applyAlignment="1">
      <alignment horizontal="center" vertical="center" wrapText="1"/>
    </xf>
    <xf numFmtId="0" fontId="45" fillId="0" borderId="0" xfId="0" applyFont="1" applyAlignment="1">
      <alignment horizontal="center"/>
    </xf>
    <xf numFmtId="0" fontId="38" fillId="0" borderId="0" xfId="0" applyFont="1" applyAlignment="1">
      <alignment horizontal="left"/>
    </xf>
    <xf numFmtId="0" fontId="38" fillId="0" borderId="0" xfId="0" applyFont="1" applyAlignment="1">
      <alignment horizontal="left" vertical="center"/>
    </xf>
    <xf numFmtId="0" fontId="26" fillId="41" borderId="18" xfId="0" applyFont="1" applyFill="1" applyBorder="1" applyAlignment="1">
      <alignment horizontal="center" vertical="center"/>
    </xf>
    <xf numFmtId="0" fontId="26" fillId="41" borderId="14" xfId="0" applyFont="1" applyFill="1" applyBorder="1" applyAlignment="1">
      <alignment horizontal="center" vertical="center"/>
    </xf>
    <xf numFmtId="0" fontId="26" fillId="41" borderId="38" xfId="0" applyFont="1" applyFill="1" applyBorder="1" applyAlignment="1">
      <alignment horizontal="center" vertical="center"/>
    </xf>
    <xf numFmtId="0" fontId="26" fillId="41" borderId="43" xfId="0" applyFont="1" applyFill="1" applyBorder="1" applyAlignment="1">
      <alignment horizontal="center" vertical="center"/>
    </xf>
    <xf numFmtId="0" fontId="24" fillId="48" borderId="17" xfId="0" applyFont="1" applyFill="1" applyBorder="1" applyAlignment="1">
      <alignment horizontal="center" vertical="center" wrapText="1"/>
    </xf>
    <xf numFmtId="0" fontId="24" fillId="48" borderId="13" xfId="0" applyFont="1" applyFill="1" applyBorder="1" applyAlignment="1">
      <alignment horizontal="center" vertical="center" wrapText="1"/>
    </xf>
    <xf numFmtId="0" fontId="35" fillId="48" borderId="63" xfId="0" applyFont="1" applyFill="1" applyBorder="1" applyAlignment="1">
      <alignment horizontal="center" vertical="center" textRotation="90" wrapText="1"/>
    </xf>
    <xf numFmtId="0" fontId="35" fillId="48" borderId="72" xfId="0" applyFont="1" applyFill="1" applyBorder="1" applyAlignment="1">
      <alignment horizontal="center" vertical="center" textRotation="90" wrapText="1"/>
    </xf>
    <xf numFmtId="0" fontId="35" fillId="48" borderId="28" xfId="0" applyFont="1" applyFill="1" applyBorder="1" applyAlignment="1">
      <alignment horizontal="center" vertical="center" textRotation="90" wrapText="1"/>
    </xf>
    <xf numFmtId="0" fontId="24" fillId="48" borderId="18" xfId="0" applyFont="1" applyFill="1" applyBorder="1" applyAlignment="1">
      <alignment horizontal="center" vertical="center" wrapText="1"/>
    </xf>
    <xf numFmtId="0" fontId="24" fillId="48" borderId="14" xfId="0" applyFont="1" applyFill="1" applyBorder="1" applyAlignment="1">
      <alignment horizontal="center" vertical="center" wrapText="1"/>
    </xf>
    <xf numFmtId="0" fontId="45" fillId="0" borderId="0" xfId="0" applyFont="1" applyAlignment="1">
      <alignment horizontal="left"/>
    </xf>
    <xf numFmtId="0" fontId="24" fillId="49" borderId="54" xfId="0" applyFont="1" applyFill="1" applyBorder="1" applyAlignment="1">
      <alignment horizontal="center" vertical="center" textRotation="90" wrapText="1"/>
    </xf>
    <xf numFmtId="0" fontId="24" fillId="49" borderId="55" xfId="0" applyFont="1" applyFill="1" applyBorder="1" applyAlignment="1">
      <alignment horizontal="center" vertical="center" textRotation="90" wrapText="1"/>
    </xf>
    <xf numFmtId="0" fontId="24" fillId="49" borderId="56" xfId="0" applyFont="1" applyFill="1" applyBorder="1" applyAlignment="1">
      <alignment horizontal="center" vertical="center" textRotation="90" wrapText="1"/>
    </xf>
    <xf numFmtId="0" fontId="26" fillId="41" borderId="30" xfId="0" applyFont="1" applyFill="1" applyBorder="1" applyAlignment="1">
      <alignment horizontal="center" vertical="center"/>
    </xf>
    <xf numFmtId="0" fontId="26" fillId="41" borderId="41" xfId="0" applyFont="1" applyFill="1" applyBorder="1" applyAlignment="1">
      <alignment horizontal="center" vertical="center"/>
    </xf>
    <xf numFmtId="0" fontId="26" fillId="41" borderId="31" xfId="0" applyFont="1" applyFill="1" applyBorder="1" applyAlignment="1">
      <alignment horizontal="center" vertical="center"/>
    </xf>
    <xf numFmtId="0" fontId="26" fillId="41" borderId="32" xfId="0" applyFont="1" applyFill="1" applyBorder="1" applyAlignment="1">
      <alignment horizontal="center" vertical="center"/>
    </xf>
    <xf numFmtId="0" fontId="24" fillId="49" borderId="46" xfId="0" applyFont="1" applyFill="1" applyBorder="1" applyAlignment="1">
      <alignment horizontal="center" vertical="center" wrapText="1"/>
    </xf>
    <xf numFmtId="0" fontId="24" fillId="49" borderId="47" xfId="0" applyFont="1" applyFill="1" applyBorder="1" applyAlignment="1">
      <alignment horizontal="center" vertical="center" wrapText="1"/>
    </xf>
    <xf numFmtId="0" fontId="24" fillId="49" borderId="48" xfId="0" applyFont="1" applyFill="1" applyBorder="1" applyAlignment="1">
      <alignment horizontal="center" vertical="center" wrapText="1"/>
    </xf>
    <xf numFmtId="0" fontId="26" fillId="0" borderId="0" xfId="0" applyFont="1" applyAlignment="1">
      <alignment horizontal="center" vertical="center"/>
    </xf>
    <xf numFmtId="0" fontId="26" fillId="0" borderId="0" xfId="0" applyFont="1" applyAlignment="1">
      <alignment horizontal="center"/>
    </xf>
    <xf numFmtId="0" fontId="0" fillId="0" borderId="0" xfId="0" applyBorder="1" applyAlignment="1">
      <alignment horizontal="center"/>
    </xf>
  </cellXfs>
  <cellStyles count="95">
    <cellStyle name="20% - Énfasis1" xfId="1" builtinId="30" customBuiltin="1"/>
    <cellStyle name="20% - Énfasis1 2" xfId="49" xr:uid="{00000000-0005-0000-0000-000001000000}"/>
    <cellStyle name="20% - Énfasis2" xfId="2" builtinId="34" customBuiltin="1"/>
    <cellStyle name="20% - Énfasis2 2" xfId="50" xr:uid="{00000000-0005-0000-0000-000003000000}"/>
    <cellStyle name="20% - Énfasis3" xfId="3" builtinId="38" customBuiltin="1"/>
    <cellStyle name="20% - Énfasis3 2" xfId="51" xr:uid="{00000000-0005-0000-0000-000005000000}"/>
    <cellStyle name="20% - Énfasis4" xfId="4" builtinId="42" customBuiltin="1"/>
    <cellStyle name="20% - Énfasis4 2" xfId="52" xr:uid="{00000000-0005-0000-0000-000007000000}"/>
    <cellStyle name="20% - Énfasis5" xfId="5" builtinId="46" customBuiltin="1"/>
    <cellStyle name="20% - Énfasis5 2" xfId="53" xr:uid="{00000000-0005-0000-0000-000009000000}"/>
    <cellStyle name="20% - Énfasis6" xfId="6" builtinId="50" customBuiltin="1"/>
    <cellStyle name="20% - Énfasis6 2" xfId="54" xr:uid="{00000000-0005-0000-0000-00000B000000}"/>
    <cellStyle name="40% - Énfasis1" xfId="7" builtinId="31" customBuiltin="1"/>
    <cellStyle name="40% - Énfasis1 2" xfId="55" xr:uid="{00000000-0005-0000-0000-00000D000000}"/>
    <cellStyle name="40% - Énfasis2" xfId="8" builtinId="35" customBuiltin="1"/>
    <cellStyle name="40% - Énfasis2 2" xfId="56" xr:uid="{00000000-0005-0000-0000-00000F000000}"/>
    <cellStyle name="40% - Énfasis3" xfId="9" builtinId="39" customBuiltin="1"/>
    <cellStyle name="40% - Énfasis3 2" xfId="57" xr:uid="{00000000-0005-0000-0000-000011000000}"/>
    <cellStyle name="40% - Énfasis4" xfId="10" builtinId="43" customBuiltin="1"/>
    <cellStyle name="40% - Énfasis4 2" xfId="58" xr:uid="{00000000-0005-0000-0000-000013000000}"/>
    <cellStyle name="40% - Énfasis5" xfId="11" builtinId="47" customBuiltin="1"/>
    <cellStyle name="40% - Énfasis5 2" xfId="59" xr:uid="{00000000-0005-0000-0000-000015000000}"/>
    <cellStyle name="40% - Énfasis6" xfId="12" builtinId="51" customBuiltin="1"/>
    <cellStyle name="40% - Énfasis6 2" xfId="60" xr:uid="{00000000-0005-0000-0000-000017000000}"/>
    <cellStyle name="60% - Énfasis1" xfId="13" builtinId="32" customBuiltin="1"/>
    <cellStyle name="60% - Énfasis1 2" xfId="61" xr:uid="{00000000-0005-0000-0000-000019000000}"/>
    <cellStyle name="60% - Énfasis2" xfId="14" builtinId="36" customBuiltin="1"/>
    <cellStyle name="60% - Énfasis2 2" xfId="62" xr:uid="{00000000-0005-0000-0000-00001B000000}"/>
    <cellStyle name="60% - Énfasis3" xfId="15" builtinId="40" customBuiltin="1"/>
    <cellStyle name="60% - Énfasis3 2" xfId="63" xr:uid="{00000000-0005-0000-0000-00001D000000}"/>
    <cellStyle name="60% - Énfasis4" xfId="16" builtinId="44" customBuiltin="1"/>
    <cellStyle name="60% - Énfasis4 2" xfId="64" xr:uid="{00000000-0005-0000-0000-00001F000000}"/>
    <cellStyle name="60% - Énfasis5" xfId="17" builtinId="48" customBuiltin="1"/>
    <cellStyle name="60% - Énfasis5 2" xfId="65" xr:uid="{00000000-0005-0000-0000-000021000000}"/>
    <cellStyle name="60% - Énfasis6" xfId="18" builtinId="52" customBuiltin="1"/>
    <cellStyle name="60% - Énfasis6 2" xfId="66" xr:uid="{00000000-0005-0000-0000-000023000000}"/>
    <cellStyle name="Buena 2" xfId="67" xr:uid="{00000000-0005-0000-0000-000025000000}"/>
    <cellStyle name="Bueno" xfId="19" builtinId="26" customBuiltin="1"/>
    <cellStyle name="Cálculo" xfId="20" builtinId="22" customBuiltin="1"/>
    <cellStyle name="Cálculo 2" xfId="68" xr:uid="{00000000-0005-0000-0000-000027000000}"/>
    <cellStyle name="Celda de comprobación" xfId="21" builtinId="23" customBuiltin="1"/>
    <cellStyle name="Celda de comprobación 2" xfId="69" xr:uid="{00000000-0005-0000-0000-000029000000}"/>
    <cellStyle name="Celda vinculada" xfId="22" builtinId="24" customBuiltin="1"/>
    <cellStyle name="Celda vinculada 2" xfId="70" xr:uid="{00000000-0005-0000-0000-00002B000000}"/>
    <cellStyle name="Encabezado 1" xfId="41" builtinId="16" customBuiltin="1"/>
    <cellStyle name="Encabezado 1 2" xfId="89" xr:uid="{00000000-0005-0000-0000-00002D000000}"/>
    <cellStyle name="Encabezado 4" xfId="23" builtinId="19" customBuiltin="1"/>
    <cellStyle name="Encabezado 4 2" xfId="71" xr:uid="{00000000-0005-0000-0000-00002F000000}"/>
    <cellStyle name="Énfasis1" xfId="24" builtinId="29" customBuiltin="1"/>
    <cellStyle name="Énfasis1 2" xfId="72" xr:uid="{00000000-0005-0000-0000-000031000000}"/>
    <cellStyle name="Énfasis2" xfId="25" builtinId="33" customBuiltin="1"/>
    <cellStyle name="Énfasis2 2" xfId="73" xr:uid="{00000000-0005-0000-0000-000033000000}"/>
    <cellStyle name="Énfasis3" xfId="26" builtinId="37" customBuiltin="1"/>
    <cellStyle name="Énfasis3 2" xfId="74" xr:uid="{00000000-0005-0000-0000-000035000000}"/>
    <cellStyle name="Énfasis4" xfId="27" builtinId="41" customBuiltin="1"/>
    <cellStyle name="Énfasis4 2" xfId="75" xr:uid="{00000000-0005-0000-0000-000037000000}"/>
    <cellStyle name="Énfasis5" xfId="28" builtinId="45" customBuiltin="1"/>
    <cellStyle name="Énfasis5 2" xfId="76" xr:uid="{00000000-0005-0000-0000-000039000000}"/>
    <cellStyle name="Énfasis6" xfId="29" builtinId="49" customBuiltin="1"/>
    <cellStyle name="Énfasis6 2" xfId="77" xr:uid="{00000000-0005-0000-0000-00003B000000}"/>
    <cellStyle name="Entrada" xfId="30" builtinId="20" customBuiltin="1"/>
    <cellStyle name="Entrada 2" xfId="78" xr:uid="{00000000-0005-0000-0000-00003D000000}"/>
    <cellStyle name="Incorrecto" xfId="31" builtinId="27" customBuiltin="1"/>
    <cellStyle name="Incorrecto 2" xfId="79" xr:uid="{00000000-0005-0000-0000-00003F000000}"/>
    <cellStyle name="Millares" xfId="32" builtinId="3"/>
    <cellStyle name="Millares [0]" xfId="94" builtinId="6"/>
    <cellStyle name="Millares 2" xfId="80" xr:uid="{00000000-0005-0000-0000-000041000000}"/>
    <cellStyle name="Moneda" xfId="33" builtinId="4"/>
    <cellStyle name="Moneda 2" xfId="81" xr:uid="{00000000-0005-0000-0000-000043000000}"/>
    <cellStyle name="Neutral" xfId="34" builtinId="28" customBuiltin="1"/>
    <cellStyle name="Neutral 2" xfId="82" xr:uid="{00000000-0005-0000-0000-000045000000}"/>
    <cellStyle name="Normal" xfId="0" builtinId="0"/>
    <cellStyle name="Normal 2" xfId="46" xr:uid="{00000000-0005-0000-0000-000047000000}"/>
    <cellStyle name="Normal 3" xfId="45" xr:uid="{00000000-0005-0000-0000-000048000000}"/>
    <cellStyle name="Normal 3 2" xfId="93" xr:uid="{00000000-0005-0000-0000-000049000000}"/>
    <cellStyle name="Normal 4" xfId="47" xr:uid="{00000000-0005-0000-0000-00004A000000}"/>
    <cellStyle name="Normal 5" xfId="48" xr:uid="{00000000-0005-0000-0000-00004B000000}"/>
    <cellStyle name="Notas" xfId="35" builtinId="10" customBuiltin="1"/>
    <cellStyle name="Notas 2" xfId="83" xr:uid="{00000000-0005-0000-0000-00004D000000}"/>
    <cellStyle name="Porcentaje" xfId="36" builtinId="5"/>
    <cellStyle name="Porcentaje 2" xfId="84" xr:uid="{00000000-0005-0000-0000-00004F000000}"/>
    <cellStyle name="Salida" xfId="37" builtinId="21" customBuiltin="1"/>
    <cellStyle name="Salida 2" xfId="85" xr:uid="{00000000-0005-0000-0000-000051000000}"/>
    <cellStyle name="Texto de advertencia" xfId="38" builtinId="11" customBuiltin="1"/>
    <cellStyle name="Texto de advertencia 2" xfId="86" xr:uid="{00000000-0005-0000-0000-000053000000}"/>
    <cellStyle name="Texto explicativo" xfId="39" builtinId="53" customBuiltin="1"/>
    <cellStyle name="Texto explicativo 2" xfId="87" xr:uid="{00000000-0005-0000-0000-000055000000}"/>
    <cellStyle name="Título" xfId="40" builtinId="15" customBuiltin="1"/>
    <cellStyle name="Título 2" xfId="42" builtinId="17" customBuiltin="1"/>
    <cellStyle name="Título 2 2" xfId="90" xr:uid="{00000000-0005-0000-0000-000058000000}"/>
    <cellStyle name="Título 3" xfId="43" builtinId="18" customBuiltin="1"/>
    <cellStyle name="Título 3 2" xfId="91" xr:uid="{00000000-0005-0000-0000-00005A000000}"/>
    <cellStyle name="Título 4" xfId="88" xr:uid="{00000000-0005-0000-0000-00005B000000}"/>
    <cellStyle name="Total" xfId="44" builtinId="25" customBuiltin="1"/>
    <cellStyle name="Total 2" xfId="92" xr:uid="{00000000-0005-0000-0000-00005D000000}"/>
  </cellStyles>
  <dxfs count="0"/>
  <tableStyles count="0" defaultTableStyle="TableStyleMedium9" defaultPivotStyle="PivotStyleLight16"/>
  <colors>
    <mruColors>
      <color rgb="FFFFCC66"/>
      <color rgb="FFFFCC99"/>
      <color rgb="FFFFFF99"/>
      <color rgb="FFCCECFF"/>
      <color rgb="FFCCFFCC"/>
      <color rgb="FF85D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CO" sz="1800" b="1" i="0" strike="noStrike">
                <a:solidFill>
                  <a:srgbClr val="000000"/>
                </a:solidFill>
                <a:latin typeface="Calibri"/>
                <a:cs typeface="Calibri"/>
              </a:rPr>
              <a:t>ESE HOSPITAL DEL SUR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CO" sz="1800" b="1" i="0" strike="noStrike">
                <a:solidFill>
                  <a:srgbClr val="000000"/>
                </a:solidFill>
                <a:latin typeface="Calibri"/>
                <a:cs typeface="Calibri"/>
              </a:rPr>
              <a:t>AVANCE PROMEDIO BSC PLAN DE DESARROLLO CINCO PERSPECTIVAS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CO" sz="1800" b="1" i="0" strike="noStrike">
                <a:solidFill>
                  <a:srgbClr val="000000"/>
                </a:solidFill>
                <a:latin typeface="Calibri"/>
                <a:cs typeface="Calibri"/>
              </a:rPr>
              <a:t>VIGENCIA ACUMULADA SEMESTRE I DE 2014</a:t>
            </a:r>
          </a:p>
        </c:rich>
      </c:tx>
      <c:overlay val="0"/>
    </c:title>
    <c:autoTitleDeleted val="0"/>
    <c:view3D>
      <c:rotX val="15"/>
      <c:hPercent val="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'2018'!$C$3</c:f>
              <c:strCache>
                <c:ptCount val="1"/>
                <c:pt idx="0">
                  <c:v>RESPONSABLE</c:v>
                </c:pt>
              </c:strCache>
            </c:strRef>
          </c:tx>
          <c:invertIfNegative val="0"/>
          <c:cat>
            <c:strRef>
              <c:f>'2018'!$B$4:$B$118</c:f>
              <c:strCache>
                <c:ptCount val="115"/>
                <c:pt idx="0">
                  <c:v>NOMBRE DEL INDICADOR</c:v>
                </c:pt>
                <c:pt idx="1">
                  <c:v>Caracterización Familiar (Población objeto 1000 familias para APS)</c:v>
                </c:pt>
                <c:pt idx="2">
                  <c:v>Proporción de implementación del proyecto de  APS</c:v>
                </c:pt>
                <c:pt idx="3">
                  <c:v>Integralidad en la Atencion población intervenida (Vinculados PYP)</c:v>
                </c:pt>
                <c:pt idx="4">
                  <c:v>Proporción  de pacientes con HTA controlada</c:v>
                </c:pt>
                <c:pt idx="5">
                  <c:v>Proporción de embarazo en adolescentes </c:v>
                </c:pt>
                <c:pt idx="6">
                  <c:v>Proporción de CPN con ARO que termina sin complicaciones</c:v>
                </c:pt>
                <c:pt idx="7">
                  <c:v>Proporción Bajo peso al nacer</c:v>
                </c:pt>
                <c:pt idx="8">
                  <c:v>Coberturas PyP</c:v>
                </c:pt>
                <c:pt idx="9">
                  <c:v>Curación de pacientes con TB </c:v>
                </c:pt>
                <c:pt idx="10">
                  <c:v>Proporción de ejecución  del plan de salud pública</c:v>
                </c:pt>
                <c:pt idx="11">
                  <c:v>Proporción de Población caracterizada y atendida en el programa médico en casa</c:v>
                </c:pt>
                <c:pt idx="12">
                  <c:v>Promedio Demanda inducida mensual</c:v>
                </c:pt>
                <c:pt idx="13">
                  <c:v>Promedio asignación de citas por plataforma tecnológica</c:v>
                </c:pt>
                <c:pt idx="14">
                  <c:v>Asignación de citas a población priorizada desde atención al usuario</c:v>
                </c:pt>
                <c:pt idx="15">
                  <c:v>Proporción  de usuarios afiliados en línea en la institución</c:v>
                </c:pt>
                <c:pt idx="16">
                  <c:v>Proporción de implementación de la  estrategia IAMI integral</c:v>
                </c:pt>
                <c:pt idx="17">
                  <c:v>Proporción de pacientes con perfiles farmacoterapéuticos en hospitalización</c:v>
                </c:pt>
                <c:pt idx="18">
                  <c:v>Proporción de adherencia a los 10 correctos</c:v>
                </c:pt>
                <c:pt idx="19">
                  <c:v>Proyectos de redes en los que se participa</c:v>
                </c:pt>
                <c:pt idx="20">
                  <c:v>Indice de eventos adversos </c:v>
                </c:pt>
                <c:pt idx="21">
                  <c:v>Indice de Infecciones asociadas a la atención en salud</c:v>
                </c:pt>
                <c:pt idx="22">
                  <c:v>Indice de Infecciones postprocedimiento</c:v>
                </c:pt>
                <c:pt idx="23">
                  <c:v>Proporción de adherencia al lavado de manos</c:v>
                </c:pt>
                <c:pt idx="24">
                  <c:v>Proporción de cumplimiento de normas de bioseguridad</c:v>
                </c:pt>
                <c:pt idx="25">
                  <c:v>Indice de accidentes e incidentes de trabajo - TALENTO HUMANO</c:v>
                </c:pt>
                <c:pt idx="26">
                  <c:v>Indice de vulneración de derechos </c:v>
                </c:pt>
                <c:pt idx="27">
                  <c:v>Satisfacción global del usuario</c:v>
                </c:pt>
                <c:pt idx="28">
                  <c:v>Indice combinado de satisfacción </c:v>
                </c:pt>
                <c:pt idx="29">
                  <c:v>Proporción de cumplimiento del plan de comunicaciones informativo</c:v>
                </c:pt>
                <c:pt idx="30">
                  <c:v>Proporción de cumplimiento del plan de comunicaciones organizacional</c:v>
                </c:pt>
                <c:pt idx="31">
                  <c:v>Evaluación del plan de implementación del fortalecimiento de medios</c:v>
                </c:pt>
                <c:pt idx="32">
                  <c:v>Evaluación del plan de implementación del fortalecimiento de la imagen corporativa</c:v>
                </c:pt>
                <c:pt idx="33">
                  <c:v>Proporción de actividades implementadas del plan de mercadeo </c:v>
                </c:pt>
                <c:pt idx="34">
                  <c:v>Proporción de caídas del canal de comunicaciones</c:v>
                </c:pt>
                <c:pt idx="35">
                  <c:v>Satisfacción con el servicio de  asignación de Citas desde el call center</c:v>
                </c:pt>
                <c:pt idx="36">
                  <c:v>Adherencia global a los  a los procesos</c:v>
                </c:pt>
                <c:pt idx="37">
                  <c:v>Proporción de procesos con procedimientos actualizados</c:v>
                </c:pt>
                <c:pt idx="38">
                  <c:v>Adherencia global a los modelos empresariales</c:v>
                </c:pt>
                <c:pt idx="39">
                  <c:v>Eficacia del plan de mejoramiento MECI</c:v>
                </c:pt>
                <c:pt idx="40">
                  <c:v>Proporción de cumplimiento del plan de implementación de la sistematización de MECI</c:v>
                </c:pt>
                <c:pt idx="41">
                  <c:v>Adherencia al  modelo de mejoramiento institucional</c:v>
                </c:pt>
                <c:pt idx="42">
                  <c:v>Proporción de cumplimiento del plan de implementación de la potenciación del software ISOlucion </c:v>
                </c:pt>
                <c:pt idx="43">
                  <c:v>Proporción de cumplimiento del plan de implementación del fortalecimiento del sistema de riesgos y eventos adversos-DRA VIVIANA</c:v>
                </c:pt>
                <c:pt idx="44">
                  <c:v>Proporción de cumplimiento del plan de implementación de la sistematización del software del MPS para manejo de eventos adversos-DRA. LUCELLY</c:v>
                </c:pt>
                <c:pt idx="45">
                  <c:v>Proporción de indicadores del BSC revisados y ajustados </c:v>
                </c:pt>
                <c:pt idx="46">
                  <c:v>Adherencia al modelo de referencia comparativa - LISTA DE CHEQUEO LUCELLY</c:v>
                </c:pt>
                <c:pt idx="47">
                  <c:v>Evaluación general del PAMEC y el programa de auditorias internas de la ESE</c:v>
                </c:pt>
                <c:pt idx="48">
                  <c:v>Proporción de cumplimiento del plan de implementación de la sistematización del PAMEC - LISTA DE CHEQUEO LUCELLY</c:v>
                </c:pt>
                <c:pt idx="49">
                  <c:v>Proporción de cumplimiento del plan de mejoramiento del SUH</c:v>
                </c:pt>
                <c:pt idx="50">
                  <c:v>Proporción de cumplimiento del plan de mejoramiento del SUA</c:v>
                </c:pt>
                <c:pt idx="51">
                  <c:v>Proporción de cumplimiento del plan de mejoramiento del MECI</c:v>
                </c:pt>
                <c:pt idx="52">
                  <c:v>Evaluación externa del ente acreditador</c:v>
                </c:pt>
                <c:pt idx="53">
                  <c:v>Evaluación externa del ente habilitador DSSA</c:v>
                </c:pt>
                <c:pt idx="54">
                  <c:v>calificación del MECI frente al DAFP</c:v>
                </c:pt>
                <c:pt idx="55">
                  <c:v>Evaluación frente a FENALCO</c:v>
                </c:pt>
                <c:pt idx="56">
                  <c:v>Proporción de cumplimiento del plan de implementación de NORMA DE CALIDAD para certificación de sistemas de información</c:v>
                </c:pt>
                <c:pt idx="57">
                  <c:v>Logros satisfactoriosa obtenidos en convocatorias de reconocimiento empresarial </c:v>
                </c:pt>
                <c:pt idx="58">
                  <c:v>Adherencia al modelo de escucha activa del cliente externo</c:v>
                </c:pt>
                <c:pt idx="59">
                  <c:v>Adherencia a procesos asistenciales </c:v>
                </c:pt>
                <c:pt idx="60">
                  <c:v>Proporción de estudios y diseños del proyecto, viabilizados y aprobados </c:v>
                </c:pt>
                <c:pt idx="61">
                  <c:v>Proporción de cumplimiento del proyecto "Adecuación de infraestructura física que permitan cumplir los estándares de habilitación de los servicios asistenciales"</c:v>
                </c:pt>
                <c:pt idx="62">
                  <c:v>Proporción de cumplimiento de la formulación del proyecto " Adecuación de la planta física de las tres sedes del  hospital a la norma sismo resistente NSR-10 y requisitos de habilitación" - CUMPLIMIENTO DEL CRONOGRAMA DE TRABAJO</c:v>
                </c:pt>
                <c:pt idx="63">
                  <c:v>Proporción de ejecución del proyecto "" Adecuación de la planta física de las tres sedes del  hospital a la norma sismo resistente NSR-10 y requisitos de habilitación" - CUMPLIMIENTO DEL CRONOGRAMA DE TRABAJO</c:v>
                </c:pt>
                <c:pt idx="64">
                  <c:v>Porcentaje global de cumplimiento de necesidades y acciones  identificadas de ambiente físico </c:v>
                </c:pt>
                <c:pt idx="65">
                  <c:v>Porcentaje de cumplimiento de las actividades priorizadas en ambiente de trabajo - SALUD OCUPACIONAL</c:v>
                </c:pt>
                <c:pt idx="66">
                  <c:v>Proporción de acciones de innovación implementadas para el fortalecimiento del modelo de responsabilidad social</c:v>
                </c:pt>
                <c:pt idx="67">
                  <c:v>Adherencia al  modelo de gestión por competencias de acuerdo a los criterios de la lista de chequeo</c:v>
                </c:pt>
                <c:pt idx="68">
                  <c:v>Proporciòn de perfiles y competencias ajustadas al modelo del DAFP</c:v>
                </c:pt>
                <c:pt idx="69">
                  <c:v>Proporción de funcionarios que conocen el manual de perfiles y competencias de su cargo</c:v>
                </c:pt>
                <c:pt idx="70">
                  <c:v>Porcentaje de cumplimiento del programa de reingenieria a la planeaciòn del talento humano</c:v>
                </c:pt>
                <c:pt idx="71">
                  <c:v>Porcentaje de implementación del estudio de cargas laborales </c:v>
                </c:pt>
                <c:pt idx="72">
                  <c:v>Porcentaje de cumplimiento del plan de implementaciòn para la reforma administrativa de la planta de cargos </c:v>
                </c:pt>
                <c:pt idx="73">
                  <c:v>Proporciòn de funcionarios vinculados que salieron evaluados satisfactoriamente con respecto a los compromisos concertados al momento de su vinculaciòn</c:v>
                </c:pt>
                <c:pt idx="74">
                  <c:v>Proporciòn de cumplimiento del programa de formaciòn con enfoque del ser, saber y hacer</c:v>
                </c:pt>
                <c:pt idx="75">
                  <c:v>Proporciòn de cumplimiento del programa de reinducciòn general y especìfica</c:v>
                </c:pt>
                <c:pt idx="76">
                  <c:v>Proporciòn de cumplimiento del programa de reentrenamiento</c:v>
                </c:pt>
                <c:pt idx="77">
                  <c:v>Proporciòn de cumplimiento del programa de certificaciòn de competencias del personal</c:v>
                </c:pt>
                <c:pt idx="78">
                  <c:v>Proporciòn de funcionarios con soportes evaluaciòn de competencias</c:v>
                </c:pt>
                <c:pt idx="79">
                  <c:v>Proporciòn de funcionarios con planes de mejora individual </c:v>
                </c:pt>
                <c:pt idx="80">
                  <c:v>Porcentaje de ejecuciòn del proyecto para adecuaciòn de gimnasio </c:v>
                </c:pt>
                <c:pt idx="81">
                  <c:v>Porcentaje de ejecuciòn del proyecto para adecuaciòn de auditorio</c:v>
                </c:pt>
                <c:pt idx="82">
                  <c:v>Porcentaje de implementaciòn del programa PILO</c:v>
                </c:pt>
                <c:pt idx="83">
                  <c:v>Procentaje de cumplimiento del programa de estilos de vida saludable </c:v>
                </c:pt>
                <c:pt idx="84">
                  <c:v>Procentaje de cumplimiento del programa de salud mental</c:v>
                </c:pt>
                <c:pt idx="85">
                  <c:v>Proporciòn de cumplimiento del plan de emergencias </c:v>
                </c:pt>
                <c:pt idx="86">
                  <c:v>Calificacìon de clima laboral</c:v>
                </c:pt>
                <c:pt idx="87">
                  <c:v>Proporciòn de cumplimiento del programa de preparaciòn para el retiro</c:v>
                </c:pt>
                <c:pt idx="88">
                  <c:v>Evaluaciòn del programa docente asistencial, de acuerdo a la lista de chequeo del Ministerio de educaciòn</c:v>
                </c:pt>
                <c:pt idx="89">
                  <c:v>Porcentaje general del cumplimiento de los programas de ejecuciòn de las campañas institucionales - CATALINA HERRERA</c:v>
                </c:pt>
                <c:pt idx="90">
                  <c:v>Evaluación del plan de implementación para actualización de las TRD</c:v>
                </c:pt>
                <c:pt idx="91">
                  <c:v>Evaluación del plan de implementación para la organización del fondo acumulado</c:v>
                </c:pt>
                <c:pt idx="92">
                  <c:v>Evaluación del plan de implementación para la articulación de las TRD con el control documental de ISOLUCION - LUCELLY</c:v>
                </c:pt>
                <c:pt idx="93">
                  <c:v>Proporción de los modulos u aplicativos del software Workmanager que se encuentran en uso</c:v>
                </c:pt>
                <c:pt idx="94">
                  <c:v>Indicador de Renovación tecnológica</c:v>
                </c:pt>
                <c:pt idx="95">
                  <c:v>Proporción de  cumplimiento implementación del sistema del nuevo software empresarial - MIGUEL ANGEL</c:v>
                </c:pt>
                <c:pt idx="96">
                  <c:v>Proporción de  cumplimiento de herramientas informaticas implementas o Actualizadas - MIGUEL ANGEL</c:v>
                </c:pt>
                <c:pt idx="97">
                  <c:v>Estado obsolescencias equipos Tecnológicos - MIGUEL ANGEL</c:v>
                </c:pt>
                <c:pt idx="98">
                  <c:v>Proporción de equipos actualizados  con software en la ESE</c:v>
                </c:pt>
                <c:pt idx="99">
                  <c:v>Examen de competencias Nuevas tecnologías - MIGUEL ANGEL</c:v>
                </c:pt>
                <c:pt idx="100">
                  <c:v>Proporción de cumplimiento del proyecto VOZ IP - MIGUEL ANGEL</c:v>
                </c:pt>
                <c:pt idx="101">
                  <c:v>Porcentaje de Glosas Aceptadas</c:v>
                </c:pt>
                <c:pt idx="102">
                  <c:v>Porcentaje de  Activos Fijos Costeados y Cargados a cada Servicio y Conciliados con el balance.</c:v>
                </c:pt>
                <c:pt idx="103">
                  <c:v>Numero Inventarios Realizados - EDWIN</c:v>
                </c:pt>
                <c:pt idx="104">
                  <c:v>Numero seguimientos registrados - EDWIN</c:v>
                </c:pt>
                <c:pt idx="105">
                  <c:v>Referenciaiones realizadas - LUCELLY</c:v>
                </c:pt>
                <c:pt idx="106">
                  <c:v>Bases de Distribución Construidas</c:v>
                </c:pt>
                <c:pt idx="107">
                  <c:v>Numero de Actualizaciones de los Costos</c:v>
                </c:pt>
                <c:pt idx="108">
                  <c:v>Proveedores Con Propuesta de Negociación</c:v>
                </c:pt>
                <c:pt idx="109">
                  <c:v>Análisis realizados a cada rubro presupuestal</c:v>
                </c:pt>
                <c:pt idx="110">
                  <c:v>Numero de Clientes institucionales con los cuales se hace cobro persuasivo de cartera</c:v>
                </c:pt>
                <c:pt idx="111">
                  <c:v>Cartera recuperada prejuridicos con abogados externos </c:v>
                </c:pt>
                <c:pt idx="112">
                  <c:v>Cartera recuperada cobro jurídico</c:v>
                </c:pt>
                <c:pt idx="113">
                  <c:v>Cartera recuperada  castigo de deudas</c:v>
                </c:pt>
                <c:pt idx="114">
                  <c:v>Cartera recuperada interna (funcionarios)</c:v>
                </c:pt>
              </c:strCache>
            </c:strRef>
          </c:cat>
          <c:val>
            <c:numRef>
              <c:f>'2018'!$C$4:$C$118</c:f>
              <c:numCache>
                <c:formatCode>General</c:formatCode>
                <c:ptCount val="115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39-4CCE-8AA1-38336156AAF6}"/>
            </c:ext>
          </c:extLst>
        </c:ser>
        <c:ser>
          <c:idx val="1"/>
          <c:order val="1"/>
          <c:tx>
            <c:strRef>
              <c:f>'2018'!$D$3</c:f>
              <c:strCache>
                <c:ptCount val="1"/>
                <c:pt idx="0">
                  <c:v>LINEA BASE</c:v>
                </c:pt>
              </c:strCache>
            </c:strRef>
          </c:tx>
          <c:invertIfNegative val="0"/>
          <c:cat>
            <c:strRef>
              <c:f>'2018'!$B$4:$B$118</c:f>
              <c:strCache>
                <c:ptCount val="115"/>
                <c:pt idx="0">
                  <c:v>NOMBRE DEL INDICADOR</c:v>
                </c:pt>
                <c:pt idx="1">
                  <c:v>Caracterización Familiar (Población objeto 1000 familias para APS)</c:v>
                </c:pt>
                <c:pt idx="2">
                  <c:v>Proporción de implementación del proyecto de  APS</c:v>
                </c:pt>
                <c:pt idx="3">
                  <c:v>Integralidad en la Atencion población intervenida (Vinculados PYP)</c:v>
                </c:pt>
                <c:pt idx="4">
                  <c:v>Proporción  de pacientes con HTA controlada</c:v>
                </c:pt>
                <c:pt idx="5">
                  <c:v>Proporción de embarazo en adolescentes </c:v>
                </c:pt>
                <c:pt idx="6">
                  <c:v>Proporción de CPN con ARO que termina sin complicaciones</c:v>
                </c:pt>
                <c:pt idx="7">
                  <c:v>Proporción Bajo peso al nacer</c:v>
                </c:pt>
                <c:pt idx="8">
                  <c:v>Coberturas PyP</c:v>
                </c:pt>
                <c:pt idx="9">
                  <c:v>Curación de pacientes con TB </c:v>
                </c:pt>
                <c:pt idx="10">
                  <c:v>Proporción de ejecución  del plan de salud pública</c:v>
                </c:pt>
                <c:pt idx="11">
                  <c:v>Proporción de Población caracterizada y atendida en el programa médico en casa</c:v>
                </c:pt>
                <c:pt idx="12">
                  <c:v>Promedio Demanda inducida mensual</c:v>
                </c:pt>
                <c:pt idx="13">
                  <c:v>Promedio asignación de citas por plataforma tecnológica</c:v>
                </c:pt>
                <c:pt idx="14">
                  <c:v>Asignación de citas a población priorizada desde atención al usuario</c:v>
                </c:pt>
                <c:pt idx="15">
                  <c:v>Proporción  de usuarios afiliados en línea en la institución</c:v>
                </c:pt>
                <c:pt idx="16">
                  <c:v>Proporción de implementación de la  estrategia IAMI integral</c:v>
                </c:pt>
                <c:pt idx="17">
                  <c:v>Proporción de pacientes con perfiles farmacoterapéuticos en hospitalización</c:v>
                </c:pt>
                <c:pt idx="18">
                  <c:v>Proporción de adherencia a los 10 correctos</c:v>
                </c:pt>
                <c:pt idx="19">
                  <c:v>Proyectos de redes en los que se participa</c:v>
                </c:pt>
                <c:pt idx="20">
                  <c:v>Indice de eventos adversos </c:v>
                </c:pt>
                <c:pt idx="21">
                  <c:v>Indice de Infecciones asociadas a la atención en salud</c:v>
                </c:pt>
                <c:pt idx="22">
                  <c:v>Indice de Infecciones postprocedimiento</c:v>
                </c:pt>
                <c:pt idx="23">
                  <c:v>Proporción de adherencia al lavado de manos</c:v>
                </c:pt>
                <c:pt idx="24">
                  <c:v>Proporción de cumplimiento de normas de bioseguridad</c:v>
                </c:pt>
                <c:pt idx="25">
                  <c:v>Indice de accidentes e incidentes de trabajo - TALENTO HUMANO</c:v>
                </c:pt>
                <c:pt idx="26">
                  <c:v>Indice de vulneración de derechos </c:v>
                </c:pt>
                <c:pt idx="27">
                  <c:v>Satisfacción global del usuario</c:v>
                </c:pt>
                <c:pt idx="28">
                  <c:v>Indice combinado de satisfacción </c:v>
                </c:pt>
                <c:pt idx="29">
                  <c:v>Proporción de cumplimiento del plan de comunicaciones informativo</c:v>
                </c:pt>
                <c:pt idx="30">
                  <c:v>Proporción de cumplimiento del plan de comunicaciones organizacional</c:v>
                </c:pt>
                <c:pt idx="31">
                  <c:v>Evaluación del plan de implementación del fortalecimiento de medios</c:v>
                </c:pt>
                <c:pt idx="32">
                  <c:v>Evaluación del plan de implementación del fortalecimiento de la imagen corporativa</c:v>
                </c:pt>
                <c:pt idx="33">
                  <c:v>Proporción de actividades implementadas del plan de mercadeo </c:v>
                </c:pt>
                <c:pt idx="34">
                  <c:v>Proporción de caídas del canal de comunicaciones</c:v>
                </c:pt>
                <c:pt idx="35">
                  <c:v>Satisfacción con el servicio de  asignación de Citas desde el call center</c:v>
                </c:pt>
                <c:pt idx="36">
                  <c:v>Adherencia global a los  a los procesos</c:v>
                </c:pt>
                <c:pt idx="37">
                  <c:v>Proporción de procesos con procedimientos actualizados</c:v>
                </c:pt>
                <c:pt idx="38">
                  <c:v>Adherencia global a los modelos empresariales</c:v>
                </c:pt>
                <c:pt idx="39">
                  <c:v>Eficacia del plan de mejoramiento MECI</c:v>
                </c:pt>
                <c:pt idx="40">
                  <c:v>Proporción de cumplimiento del plan de implementación de la sistematización de MECI</c:v>
                </c:pt>
                <c:pt idx="41">
                  <c:v>Adherencia al  modelo de mejoramiento institucional</c:v>
                </c:pt>
                <c:pt idx="42">
                  <c:v>Proporción de cumplimiento del plan de implementación de la potenciación del software ISOlucion </c:v>
                </c:pt>
                <c:pt idx="43">
                  <c:v>Proporción de cumplimiento del plan de implementación del fortalecimiento del sistema de riesgos y eventos adversos-DRA VIVIANA</c:v>
                </c:pt>
                <c:pt idx="44">
                  <c:v>Proporción de cumplimiento del plan de implementación de la sistematización del software del MPS para manejo de eventos adversos-DRA. LUCELLY</c:v>
                </c:pt>
                <c:pt idx="45">
                  <c:v>Proporción de indicadores del BSC revisados y ajustados </c:v>
                </c:pt>
                <c:pt idx="46">
                  <c:v>Adherencia al modelo de referencia comparativa - LISTA DE CHEQUEO LUCELLY</c:v>
                </c:pt>
                <c:pt idx="47">
                  <c:v>Evaluación general del PAMEC y el programa de auditorias internas de la ESE</c:v>
                </c:pt>
                <c:pt idx="48">
                  <c:v>Proporción de cumplimiento del plan de implementación de la sistematización del PAMEC - LISTA DE CHEQUEO LUCELLY</c:v>
                </c:pt>
                <c:pt idx="49">
                  <c:v>Proporción de cumplimiento del plan de mejoramiento del SUH</c:v>
                </c:pt>
                <c:pt idx="50">
                  <c:v>Proporción de cumplimiento del plan de mejoramiento del SUA</c:v>
                </c:pt>
                <c:pt idx="51">
                  <c:v>Proporción de cumplimiento del plan de mejoramiento del MECI</c:v>
                </c:pt>
                <c:pt idx="52">
                  <c:v>Evaluación externa del ente acreditador</c:v>
                </c:pt>
                <c:pt idx="53">
                  <c:v>Evaluación externa del ente habilitador DSSA</c:v>
                </c:pt>
                <c:pt idx="54">
                  <c:v>calificación del MECI frente al DAFP</c:v>
                </c:pt>
                <c:pt idx="55">
                  <c:v>Evaluación frente a FENALCO</c:v>
                </c:pt>
                <c:pt idx="56">
                  <c:v>Proporción de cumplimiento del plan de implementación de NORMA DE CALIDAD para certificación de sistemas de información</c:v>
                </c:pt>
                <c:pt idx="57">
                  <c:v>Logros satisfactoriosa obtenidos en convocatorias de reconocimiento empresarial </c:v>
                </c:pt>
                <c:pt idx="58">
                  <c:v>Adherencia al modelo de escucha activa del cliente externo</c:v>
                </c:pt>
                <c:pt idx="59">
                  <c:v>Adherencia a procesos asistenciales </c:v>
                </c:pt>
                <c:pt idx="60">
                  <c:v>Proporción de estudios y diseños del proyecto, viabilizados y aprobados </c:v>
                </c:pt>
                <c:pt idx="61">
                  <c:v>Proporción de cumplimiento del proyecto "Adecuación de infraestructura física que permitan cumplir los estándares de habilitación de los servicios asistenciales"</c:v>
                </c:pt>
                <c:pt idx="62">
                  <c:v>Proporción de cumplimiento de la formulación del proyecto " Adecuación de la planta física de las tres sedes del  hospital a la norma sismo resistente NSR-10 y requisitos de habilitación" - CUMPLIMIENTO DEL CRONOGRAMA DE TRABAJO</c:v>
                </c:pt>
                <c:pt idx="63">
                  <c:v>Proporción de ejecución del proyecto "" Adecuación de la planta física de las tres sedes del  hospital a la norma sismo resistente NSR-10 y requisitos de habilitación" - CUMPLIMIENTO DEL CRONOGRAMA DE TRABAJO</c:v>
                </c:pt>
                <c:pt idx="64">
                  <c:v>Porcentaje global de cumplimiento de necesidades y acciones  identificadas de ambiente físico </c:v>
                </c:pt>
                <c:pt idx="65">
                  <c:v>Porcentaje de cumplimiento de las actividades priorizadas en ambiente de trabajo - SALUD OCUPACIONAL</c:v>
                </c:pt>
                <c:pt idx="66">
                  <c:v>Proporción de acciones de innovación implementadas para el fortalecimiento del modelo de responsabilidad social</c:v>
                </c:pt>
                <c:pt idx="67">
                  <c:v>Adherencia al  modelo de gestión por competencias de acuerdo a los criterios de la lista de chequeo</c:v>
                </c:pt>
                <c:pt idx="68">
                  <c:v>Proporciòn de perfiles y competencias ajustadas al modelo del DAFP</c:v>
                </c:pt>
                <c:pt idx="69">
                  <c:v>Proporción de funcionarios que conocen el manual de perfiles y competencias de su cargo</c:v>
                </c:pt>
                <c:pt idx="70">
                  <c:v>Porcentaje de cumplimiento del programa de reingenieria a la planeaciòn del talento humano</c:v>
                </c:pt>
                <c:pt idx="71">
                  <c:v>Porcentaje de implementación del estudio de cargas laborales </c:v>
                </c:pt>
                <c:pt idx="72">
                  <c:v>Porcentaje de cumplimiento del plan de implementaciòn para la reforma administrativa de la planta de cargos </c:v>
                </c:pt>
                <c:pt idx="73">
                  <c:v>Proporciòn de funcionarios vinculados que salieron evaluados satisfactoriamente con respecto a los compromisos concertados al momento de su vinculaciòn</c:v>
                </c:pt>
                <c:pt idx="74">
                  <c:v>Proporciòn de cumplimiento del programa de formaciòn con enfoque del ser, saber y hacer</c:v>
                </c:pt>
                <c:pt idx="75">
                  <c:v>Proporciòn de cumplimiento del programa de reinducciòn general y especìfica</c:v>
                </c:pt>
                <c:pt idx="76">
                  <c:v>Proporciòn de cumplimiento del programa de reentrenamiento</c:v>
                </c:pt>
                <c:pt idx="77">
                  <c:v>Proporciòn de cumplimiento del programa de certificaciòn de competencias del personal</c:v>
                </c:pt>
                <c:pt idx="78">
                  <c:v>Proporciòn de funcionarios con soportes evaluaciòn de competencias</c:v>
                </c:pt>
                <c:pt idx="79">
                  <c:v>Proporciòn de funcionarios con planes de mejora individual </c:v>
                </c:pt>
                <c:pt idx="80">
                  <c:v>Porcentaje de ejecuciòn del proyecto para adecuaciòn de gimnasio </c:v>
                </c:pt>
                <c:pt idx="81">
                  <c:v>Porcentaje de ejecuciòn del proyecto para adecuaciòn de auditorio</c:v>
                </c:pt>
                <c:pt idx="82">
                  <c:v>Porcentaje de implementaciòn del programa PILO</c:v>
                </c:pt>
                <c:pt idx="83">
                  <c:v>Procentaje de cumplimiento del programa de estilos de vida saludable </c:v>
                </c:pt>
                <c:pt idx="84">
                  <c:v>Procentaje de cumplimiento del programa de salud mental</c:v>
                </c:pt>
                <c:pt idx="85">
                  <c:v>Proporciòn de cumplimiento del plan de emergencias </c:v>
                </c:pt>
                <c:pt idx="86">
                  <c:v>Calificacìon de clima laboral</c:v>
                </c:pt>
                <c:pt idx="87">
                  <c:v>Proporciòn de cumplimiento del programa de preparaciòn para el retiro</c:v>
                </c:pt>
                <c:pt idx="88">
                  <c:v>Evaluaciòn del programa docente asistencial, de acuerdo a la lista de chequeo del Ministerio de educaciòn</c:v>
                </c:pt>
                <c:pt idx="89">
                  <c:v>Porcentaje general del cumplimiento de los programas de ejecuciòn de las campañas institucionales - CATALINA HERRERA</c:v>
                </c:pt>
                <c:pt idx="90">
                  <c:v>Evaluación del plan de implementación para actualización de las TRD</c:v>
                </c:pt>
                <c:pt idx="91">
                  <c:v>Evaluación del plan de implementación para la organización del fondo acumulado</c:v>
                </c:pt>
                <c:pt idx="92">
                  <c:v>Evaluación del plan de implementación para la articulación de las TRD con el control documental de ISOLUCION - LUCELLY</c:v>
                </c:pt>
                <c:pt idx="93">
                  <c:v>Proporción de los modulos u aplicativos del software Workmanager que se encuentran en uso</c:v>
                </c:pt>
                <c:pt idx="94">
                  <c:v>Indicador de Renovación tecnológica</c:v>
                </c:pt>
                <c:pt idx="95">
                  <c:v>Proporción de  cumplimiento implementación del sistema del nuevo software empresarial - MIGUEL ANGEL</c:v>
                </c:pt>
                <c:pt idx="96">
                  <c:v>Proporción de  cumplimiento de herramientas informaticas implementas o Actualizadas - MIGUEL ANGEL</c:v>
                </c:pt>
                <c:pt idx="97">
                  <c:v>Estado obsolescencias equipos Tecnológicos - MIGUEL ANGEL</c:v>
                </c:pt>
                <c:pt idx="98">
                  <c:v>Proporción de equipos actualizados  con software en la ESE</c:v>
                </c:pt>
                <c:pt idx="99">
                  <c:v>Examen de competencias Nuevas tecnologías - MIGUEL ANGEL</c:v>
                </c:pt>
                <c:pt idx="100">
                  <c:v>Proporción de cumplimiento del proyecto VOZ IP - MIGUEL ANGEL</c:v>
                </c:pt>
                <c:pt idx="101">
                  <c:v>Porcentaje de Glosas Aceptadas</c:v>
                </c:pt>
                <c:pt idx="102">
                  <c:v>Porcentaje de  Activos Fijos Costeados y Cargados a cada Servicio y Conciliados con el balance.</c:v>
                </c:pt>
                <c:pt idx="103">
                  <c:v>Numero Inventarios Realizados - EDWIN</c:v>
                </c:pt>
                <c:pt idx="104">
                  <c:v>Numero seguimientos registrados - EDWIN</c:v>
                </c:pt>
                <c:pt idx="105">
                  <c:v>Referenciaiones realizadas - LUCELLY</c:v>
                </c:pt>
                <c:pt idx="106">
                  <c:v>Bases de Distribución Construidas</c:v>
                </c:pt>
                <c:pt idx="107">
                  <c:v>Numero de Actualizaciones de los Costos</c:v>
                </c:pt>
                <c:pt idx="108">
                  <c:v>Proveedores Con Propuesta de Negociación</c:v>
                </c:pt>
                <c:pt idx="109">
                  <c:v>Análisis realizados a cada rubro presupuestal</c:v>
                </c:pt>
                <c:pt idx="110">
                  <c:v>Numero de Clientes institucionales con los cuales se hace cobro persuasivo de cartera</c:v>
                </c:pt>
                <c:pt idx="111">
                  <c:v>Cartera recuperada prejuridicos con abogados externos </c:v>
                </c:pt>
                <c:pt idx="112">
                  <c:v>Cartera recuperada cobro jurídico</c:v>
                </c:pt>
                <c:pt idx="113">
                  <c:v>Cartera recuperada  castigo de deudas</c:v>
                </c:pt>
                <c:pt idx="114">
                  <c:v>Cartera recuperada interna (funcionarios)</c:v>
                </c:pt>
              </c:strCache>
            </c:strRef>
          </c:cat>
          <c:val>
            <c:numRef>
              <c:f>'2018'!$D$4:$D$118</c:f>
              <c:numCache>
                <c:formatCode>0%</c:formatCode>
                <c:ptCount val="115"/>
                <c:pt idx="1">
                  <c:v>0</c:v>
                </c:pt>
                <c:pt idx="2">
                  <c:v>0</c:v>
                </c:pt>
                <c:pt idx="3">
                  <c:v>0.6</c:v>
                </c:pt>
                <c:pt idx="4">
                  <c:v>0.91</c:v>
                </c:pt>
                <c:pt idx="5">
                  <c:v>0.312</c:v>
                </c:pt>
                <c:pt idx="6">
                  <c:v>0.98</c:v>
                </c:pt>
                <c:pt idx="7">
                  <c:v>0</c:v>
                </c:pt>
                <c:pt idx="8">
                  <c:v>0.5</c:v>
                </c:pt>
                <c:pt idx="9">
                  <c:v>0.67</c:v>
                </c:pt>
                <c:pt idx="10">
                  <c:v>0</c:v>
                </c:pt>
                <c:pt idx="11">
                  <c:v>0</c:v>
                </c:pt>
                <c:pt idx="12" formatCode="General">
                  <c:v>1300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0.3</c:v>
                </c:pt>
                <c:pt idx="17">
                  <c:v>0.79</c:v>
                </c:pt>
                <c:pt idx="18">
                  <c:v>0.95</c:v>
                </c:pt>
                <c:pt idx="19" formatCode="General">
                  <c:v>0</c:v>
                </c:pt>
                <c:pt idx="20" formatCode="General">
                  <c:v>0</c:v>
                </c:pt>
                <c:pt idx="21" formatCode="General">
                  <c:v>0</c:v>
                </c:pt>
                <c:pt idx="22" formatCode="General">
                  <c:v>0</c:v>
                </c:pt>
                <c:pt idx="23">
                  <c:v>0</c:v>
                </c:pt>
                <c:pt idx="24">
                  <c:v>0.97</c:v>
                </c:pt>
                <c:pt idx="25">
                  <c:v>0</c:v>
                </c:pt>
                <c:pt idx="26">
                  <c:v>0.02</c:v>
                </c:pt>
                <c:pt idx="27">
                  <c:v>0.95</c:v>
                </c:pt>
                <c:pt idx="28" formatCode="General">
                  <c:v>0.97</c:v>
                </c:pt>
                <c:pt idx="29" formatCode="General">
                  <c:v>0</c:v>
                </c:pt>
                <c:pt idx="30" formatCode="General">
                  <c:v>0</c:v>
                </c:pt>
                <c:pt idx="31" formatCode="General">
                  <c:v>0</c:v>
                </c:pt>
                <c:pt idx="32" formatCode="General">
                  <c:v>0</c:v>
                </c:pt>
                <c:pt idx="33" formatCode="General">
                  <c:v>0</c:v>
                </c:pt>
                <c:pt idx="34" formatCode="General">
                  <c:v>0</c:v>
                </c:pt>
                <c:pt idx="35" formatCode="General">
                  <c:v>0</c:v>
                </c:pt>
                <c:pt idx="36">
                  <c:v>0.89</c:v>
                </c:pt>
                <c:pt idx="37" formatCode="General">
                  <c:v>0</c:v>
                </c:pt>
                <c:pt idx="38" formatCode="General">
                  <c:v>0</c:v>
                </c:pt>
                <c:pt idx="39" formatCode="General">
                  <c:v>0</c:v>
                </c:pt>
                <c:pt idx="40" formatCode="General">
                  <c:v>0</c:v>
                </c:pt>
                <c:pt idx="41" formatCode="General">
                  <c:v>0</c:v>
                </c:pt>
                <c:pt idx="42" formatCode="General">
                  <c:v>0</c:v>
                </c:pt>
                <c:pt idx="43" formatCode="General">
                  <c:v>0</c:v>
                </c:pt>
                <c:pt idx="44" formatCode="General">
                  <c:v>0</c:v>
                </c:pt>
                <c:pt idx="45" formatCode="General">
                  <c:v>0</c:v>
                </c:pt>
                <c:pt idx="46" formatCode="General">
                  <c:v>0</c:v>
                </c:pt>
                <c:pt idx="47" formatCode="General">
                  <c:v>0</c:v>
                </c:pt>
                <c:pt idx="48" formatCode="General">
                  <c:v>0</c:v>
                </c:pt>
                <c:pt idx="49" formatCode="General">
                  <c:v>0</c:v>
                </c:pt>
                <c:pt idx="50" formatCode="General">
                  <c:v>0</c:v>
                </c:pt>
                <c:pt idx="51" formatCode="General">
                  <c:v>0</c:v>
                </c:pt>
                <c:pt idx="52" formatCode="General">
                  <c:v>0</c:v>
                </c:pt>
                <c:pt idx="53" formatCode="General">
                  <c:v>100</c:v>
                </c:pt>
                <c:pt idx="54" formatCode="General">
                  <c:v>100</c:v>
                </c:pt>
                <c:pt idx="55" formatCode="General">
                  <c:v>0</c:v>
                </c:pt>
                <c:pt idx="56" formatCode="General">
                  <c:v>0</c:v>
                </c:pt>
                <c:pt idx="57" formatCode="General">
                  <c:v>0</c:v>
                </c:pt>
                <c:pt idx="58" formatCode="General">
                  <c:v>0</c:v>
                </c:pt>
                <c:pt idx="59">
                  <c:v>0.89</c:v>
                </c:pt>
                <c:pt idx="60" formatCode="General">
                  <c:v>0</c:v>
                </c:pt>
                <c:pt idx="61" formatCode="General">
                  <c:v>0</c:v>
                </c:pt>
                <c:pt idx="62" formatCode="General">
                  <c:v>0</c:v>
                </c:pt>
                <c:pt idx="63" formatCode="General">
                  <c:v>0</c:v>
                </c:pt>
                <c:pt idx="64" formatCode="General">
                  <c:v>0</c:v>
                </c:pt>
                <c:pt idx="65" formatCode="General">
                  <c:v>0</c:v>
                </c:pt>
                <c:pt idx="66" formatCode="General">
                  <c:v>0</c:v>
                </c:pt>
                <c:pt idx="67" formatCode="0">
                  <c:v>0</c:v>
                </c:pt>
                <c:pt idx="68" formatCode="0">
                  <c:v>0</c:v>
                </c:pt>
                <c:pt idx="69" formatCode="0">
                  <c:v>0</c:v>
                </c:pt>
                <c:pt idx="70" formatCode="0">
                  <c:v>0</c:v>
                </c:pt>
                <c:pt idx="71" formatCode="0">
                  <c:v>0</c:v>
                </c:pt>
                <c:pt idx="72" formatCode="0">
                  <c:v>0</c:v>
                </c:pt>
                <c:pt idx="73" formatCode="0">
                  <c:v>0</c:v>
                </c:pt>
                <c:pt idx="74" formatCode="0">
                  <c:v>0</c:v>
                </c:pt>
                <c:pt idx="75" formatCode="0">
                  <c:v>0</c:v>
                </c:pt>
                <c:pt idx="76" formatCode="0">
                  <c:v>0</c:v>
                </c:pt>
                <c:pt idx="77" formatCode="0">
                  <c:v>0</c:v>
                </c:pt>
                <c:pt idx="78" formatCode="0">
                  <c:v>0</c:v>
                </c:pt>
                <c:pt idx="79" formatCode="0">
                  <c:v>0</c:v>
                </c:pt>
                <c:pt idx="80" formatCode="0">
                  <c:v>0</c:v>
                </c:pt>
                <c:pt idx="81" formatCode="0">
                  <c:v>0</c:v>
                </c:pt>
                <c:pt idx="82" formatCode="0">
                  <c:v>0</c:v>
                </c:pt>
                <c:pt idx="83" formatCode="0">
                  <c:v>0</c:v>
                </c:pt>
                <c:pt idx="84" formatCode="0">
                  <c:v>0</c:v>
                </c:pt>
                <c:pt idx="85" formatCode="0">
                  <c:v>0</c:v>
                </c:pt>
                <c:pt idx="86" formatCode="General">
                  <c:v>83</c:v>
                </c:pt>
                <c:pt idx="87" formatCode="0">
                  <c:v>0</c:v>
                </c:pt>
                <c:pt idx="88" formatCode="0">
                  <c:v>0</c:v>
                </c:pt>
                <c:pt idx="89" formatCode="0">
                  <c:v>0</c:v>
                </c:pt>
                <c:pt idx="90" formatCode="General">
                  <c:v>0</c:v>
                </c:pt>
                <c:pt idx="91" formatCode="General">
                  <c:v>0</c:v>
                </c:pt>
                <c:pt idx="92" formatCode="General">
                  <c:v>0</c:v>
                </c:pt>
                <c:pt idx="93">
                  <c:v>0.26</c:v>
                </c:pt>
                <c:pt idx="94">
                  <c:v>0.25</c:v>
                </c:pt>
                <c:pt idx="95" formatCode="General">
                  <c:v>0</c:v>
                </c:pt>
                <c:pt idx="96" formatCode="_-&quot;$&quot;* #,##0_-;\-&quot;$&quot;* #,##0_-;_-&quot;$&quot;* &quot;-&quot;??_-;_-@_-">
                  <c:v>0</c:v>
                </c:pt>
                <c:pt idx="97">
                  <c:v>0.35</c:v>
                </c:pt>
                <c:pt idx="98">
                  <c:v>0</c:v>
                </c:pt>
                <c:pt idx="99" formatCode="General">
                  <c:v>0</c:v>
                </c:pt>
                <c:pt idx="100" formatCode="General">
                  <c:v>0</c:v>
                </c:pt>
                <c:pt idx="101">
                  <c:v>0.05</c:v>
                </c:pt>
                <c:pt idx="102">
                  <c:v>0</c:v>
                </c:pt>
                <c:pt idx="103" formatCode="0">
                  <c:v>0</c:v>
                </c:pt>
                <c:pt idx="104" formatCode="General">
                  <c:v>1</c:v>
                </c:pt>
                <c:pt idx="105" formatCode="General">
                  <c:v>0</c:v>
                </c:pt>
                <c:pt idx="106" formatCode="General">
                  <c:v>0</c:v>
                </c:pt>
                <c:pt idx="107" formatCode="General">
                  <c:v>0</c:v>
                </c:pt>
                <c:pt idx="108">
                  <c:v>0</c:v>
                </c:pt>
                <c:pt idx="109" formatCode="General">
                  <c:v>0</c:v>
                </c:pt>
                <c:pt idx="110" formatCode="General">
                  <c:v>0</c:v>
                </c:pt>
                <c:pt idx="111" formatCode="#,##0">
                  <c:v>1500000000</c:v>
                </c:pt>
                <c:pt idx="112" formatCode="#,##0">
                  <c:v>600000000</c:v>
                </c:pt>
                <c:pt idx="113" formatCode="#,##0">
                  <c:v>300000000</c:v>
                </c:pt>
                <c:pt idx="114" formatCode="#,##0">
                  <c:v>5000000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339-4CCE-8AA1-38336156AAF6}"/>
            </c:ext>
          </c:extLst>
        </c:ser>
        <c:ser>
          <c:idx val="2"/>
          <c:order val="2"/>
          <c:tx>
            <c:strRef>
              <c:f>'2018'!$E$3</c:f>
              <c:strCache>
                <c:ptCount val="1"/>
                <c:pt idx="0">
                  <c:v>META PLURIANUAL PROGRAMADA</c:v>
                </c:pt>
              </c:strCache>
            </c:strRef>
          </c:tx>
          <c:invertIfNegative val="0"/>
          <c:cat>
            <c:strRef>
              <c:f>'2018'!$B$4:$B$118</c:f>
              <c:strCache>
                <c:ptCount val="115"/>
                <c:pt idx="0">
                  <c:v>NOMBRE DEL INDICADOR</c:v>
                </c:pt>
                <c:pt idx="1">
                  <c:v>Caracterización Familiar (Población objeto 1000 familias para APS)</c:v>
                </c:pt>
                <c:pt idx="2">
                  <c:v>Proporción de implementación del proyecto de  APS</c:v>
                </c:pt>
                <c:pt idx="3">
                  <c:v>Integralidad en la Atencion población intervenida (Vinculados PYP)</c:v>
                </c:pt>
                <c:pt idx="4">
                  <c:v>Proporción  de pacientes con HTA controlada</c:v>
                </c:pt>
                <c:pt idx="5">
                  <c:v>Proporción de embarazo en adolescentes </c:v>
                </c:pt>
                <c:pt idx="6">
                  <c:v>Proporción de CPN con ARO que termina sin complicaciones</c:v>
                </c:pt>
                <c:pt idx="7">
                  <c:v>Proporción Bajo peso al nacer</c:v>
                </c:pt>
                <c:pt idx="8">
                  <c:v>Coberturas PyP</c:v>
                </c:pt>
                <c:pt idx="9">
                  <c:v>Curación de pacientes con TB </c:v>
                </c:pt>
                <c:pt idx="10">
                  <c:v>Proporción de ejecución  del plan de salud pública</c:v>
                </c:pt>
                <c:pt idx="11">
                  <c:v>Proporción de Población caracterizada y atendida en el programa médico en casa</c:v>
                </c:pt>
                <c:pt idx="12">
                  <c:v>Promedio Demanda inducida mensual</c:v>
                </c:pt>
                <c:pt idx="13">
                  <c:v>Promedio asignación de citas por plataforma tecnológica</c:v>
                </c:pt>
                <c:pt idx="14">
                  <c:v>Asignación de citas a población priorizada desde atención al usuario</c:v>
                </c:pt>
                <c:pt idx="15">
                  <c:v>Proporción  de usuarios afiliados en línea en la institución</c:v>
                </c:pt>
                <c:pt idx="16">
                  <c:v>Proporción de implementación de la  estrategia IAMI integral</c:v>
                </c:pt>
                <c:pt idx="17">
                  <c:v>Proporción de pacientes con perfiles farmacoterapéuticos en hospitalización</c:v>
                </c:pt>
                <c:pt idx="18">
                  <c:v>Proporción de adherencia a los 10 correctos</c:v>
                </c:pt>
                <c:pt idx="19">
                  <c:v>Proyectos de redes en los que se participa</c:v>
                </c:pt>
                <c:pt idx="20">
                  <c:v>Indice de eventos adversos </c:v>
                </c:pt>
                <c:pt idx="21">
                  <c:v>Indice de Infecciones asociadas a la atención en salud</c:v>
                </c:pt>
                <c:pt idx="22">
                  <c:v>Indice de Infecciones postprocedimiento</c:v>
                </c:pt>
                <c:pt idx="23">
                  <c:v>Proporción de adherencia al lavado de manos</c:v>
                </c:pt>
                <c:pt idx="24">
                  <c:v>Proporción de cumplimiento de normas de bioseguridad</c:v>
                </c:pt>
                <c:pt idx="25">
                  <c:v>Indice de accidentes e incidentes de trabajo - TALENTO HUMANO</c:v>
                </c:pt>
                <c:pt idx="26">
                  <c:v>Indice de vulneración de derechos </c:v>
                </c:pt>
                <c:pt idx="27">
                  <c:v>Satisfacción global del usuario</c:v>
                </c:pt>
                <c:pt idx="28">
                  <c:v>Indice combinado de satisfacción </c:v>
                </c:pt>
                <c:pt idx="29">
                  <c:v>Proporción de cumplimiento del plan de comunicaciones informativo</c:v>
                </c:pt>
                <c:pt idx="30">
                  <c:v>Proporción de cumplimiento del plan de comunicaciones organizacional</c:v>
                </c:pt>
                <c:pt idx="31">
                  <c:v>Evaluación del plan de implementación del fortalecimiento de medios</c:v>
                </c:pt>
                <c:pt idx="32">
                  <c:v>Evaluación del plan de implementación del fortalecimiento de la imagen corporativa</c:v>
                </c:pt>
                <c:pt idx="33">
                  <c:v>Proporción de actividades implementadas del plan de mercadeo </c:v>
                </c:pt>
                <c:pt idx="34">
                  <c:v>Proporción de caídas del canal de comunicaciones</c:v>
                </c:pt>
                <c:pt idx="35">
                  <c:v>Satisfacción con el servicio de  asignación de Citas desde el call center</c:v>
                </c:pt>
                <c:pt idx="36">
                  <c:v>Adherencia global a los  a los procesos</c:v>
                </c:pt>
                <c:pt idx="37">
                  <c:v>Proporción de procesos con procedimientos actualizados</c:v>
                </c:pt>
                <c:pt idx="38">
                  <c:v>Adherencia global a los modelos empresariales</c:v>
                </c:pt>
                <c:pt idx="39">
                  <c:v>Eficacia del plan de mejoramiento MECI</c:v>
                </c:pt>
                <c:pt idx="40">
                  <c:v>Proporción de cumplimiento del plan de implementación de la sistematización de MECI</c:v>
                </c:pt>
                <c:pt idx="41">
                  <c:v>Adherencia al  modelo de mejoramiento institucional</c:v>
                </c:pt>
                <c:pt idx="42">
                  <c:v>Proporción de cumplimiento del plan de implementación de la potenciación del software ISOlucion </c:v>
                </c:pt>
                <c:pt idx="43">
                  <c:v>Proporción de cumplimiento del plan de implementación del fortalecimiento del sistema de riesgos y eventos adversos-DRA VIVIANA</c:v>
                </c:pt>
                <c:pt idx="44">
                  <c:v>Proporción de cumplimiento del plan de implementación de la sistematización del software del MPS para manejo de eventos adversos-DRA. LUCELLY</c:v>
                </c:pt>
                <c:pt idx="45">
                  <c:v>Proporción de indicadores del BSC revisados y ajustados </c:v>
                </c:pt>
                <c:pt idx="46">
                  <c:v>Adherencia al modelo de referencia comparativa - LISTA DE CHEQUEO LUCELLY</c:v>
                </c:pt>
                <c:pt idx="47">
                  <c:v>Evaluación general del PAMEC y el programa de auditorias internas de la ESE</c:v>
                </c:pt>
                <c:pt idx="48">
                  <c:v>Proporción de cumplimiento del plan de implementación de la sistematización del PAMEC - LISTA DE CHEQUEO LUCELLY</c:v>
                </c:pt>
                <c:pt idx="49">
                  <c:v>Proporción de cumplimiento del plan de mejoramiento del SUH</c:v>
                </c:pt>
                <c:pt idx="50">
                  <c:v>Proporción de cumplimiento del plan de mejoramiento del SUA</c:v>
                </c:pt>
                <c:pt idx="51">
                  <c:v>Proporción de cumplimiento del plan de mejoramiento del MECI</c:v>
                </c:pt>
                <c:pt idx="52">
                  <c:v>Evaluación externa del ente acreditador</c:v>
                </c:pt>
                <c:pt idx="53">
                  <c:v>Evaluación externa del ente habilitador DSSA</c:v>
                </c:pt>
                <c:pt idx="54">
                  <c:v>calificación del MECI frente al DAFP</c:v>
                </c:pt>
                <c:pt idx="55">
                  <c:v>Evaluación frente a FENALCO</c:v>
                </c:pt>
                <c:pt idx="56">
                  <c:v>Proporción de cumplimiento del plan de implementación de NORMA DE CALIDAD para certificación de sistemas de información</c:v>
                </c:pt>
                <c:pt idx="57">
                  <c:v>Logros satisfactoriosa obtenidos en convocatorias de reconocimiento empresarial </c:v>
                </c:pt>
                <c:pt idx="58">
                  <c:v>Adherencia al modelo de escucha activa del cliente externo</c:v>
                </c:pt>
                <c:pt idx="59">
                  <c:v>Adherencia a procesos asistenciales </c:v>
                </c:pt>
                <c:pt idx="60">
                  <c:v>Proporción de estudios y diseños del proyecto, viabilizados y aprobados </c:v>
                </c:pt>
                <c:pt idx="61">
                  <c:v>Proporción de cumplimiento del proyecto "Adecuación de infraestructura física que permitan cumplir los estándares de habilitación de los servicios asistenciales"</c:v>
                </c:pt>
                <c:pt idx="62">
                  <c:v>Proporción de cumplimiento de la formulación del proyecto " Adecuación de la planta física de las tres sedes del  hospital a la norma sismo resistente NSR-10 y requisitos de habilitación" - CUMPLIMIENTO DEL CRONOGRAMA DE TRABAJO</c:v>
                </c:pt>
                <c:pt idx="63">
                  <c:v>Proporción de ejecución del proyecto "" Adecuación de la planta física de las tres sedes del  hospital a la norma sismo resistente NSR-10 y requisitos de habilitación" - CUMPLIMIENTO DEL CRONOGRAMA DE TRABAJO</c:v>
                </c:pt>
                <c:pt idx="64">
                  <c:v>Porcentaje global de cumplimiento de necesidades y acciones  identificadas de ambiente físico </c:v>
                </c:pt>
                <c:pt idx="65">
                  <c:v>Porcentaje de cumplimiento de las actividades priorizadas en ambiente de trabajo - SALUD OCUPACIONAL</c:v>
                </c:pt>
                <c:pt idx="66">
                  <c:v>Proporción de acciones de innovación implementadas para el fortalecimiento del modelo de responsabilidad social</c:v>
                </c:pt>
                <c:pt idx="67">
                  <c:v>Adherencia al  modelo de gestión por competencias de acuerdo a los criterios de la lista de chequeo</c:v>
                </c:pt>
                <c:pt idx="68">
                  <c:v>Proporciòn de perfiles y competencias ajustadas al modelo del DAFP</c:v>
                </c:pt>
                <c:pt idx="69">
                  <c:v>Proporción de funcionarios que conocen el manual de perfiles y competencias de su cargo</c:v>
                </c:pt>
                <c:pt idx="70">
                  <c:v>Porcentaje de cumplimiento del programa de reingenieria a la planeaciòn del talento humano</c:v>
                </c:pt>
                <c:pt idx="71">
                  <c:v>Porcentaje de implementación del estudio de cargas laborales </c:v>
                </c:pt>
                <c:pt idx="72">
                  <c:v>Porcentaje de cumplimiento del plan de implementaciòn para la reforma administrativa de la planta de cargos </c:v>
                </c:pt>
                <c:pt idx="73">
                  <c:v>Proporciòn de funcionarios vinculados que salieron evaluados satisfactoriamente con respecto a los compromisos concertados al momento de su vinculaciòn</c:v>
                </c:pt>
                <c:pt idx="74">
                  <c:v>Proporciòn de cumplimiento del programa de formaciòn con enfoque del ser, saber y hacer</c:v>
                </c:pt>
                <c:pt idx="75">
                  <c:v>Proporciòn de cumplimiento del programa de reinducciòn general y especìfica</c:v>
                </c:pt>
                <c:pt idx="76">
                  <c:v>Proporciòn de cumplimiento del programa de reentrenamiento</c:v>
                </c:pt>
                <c:pt idx="77">
                  <c:v>Proporciòn de cumplimiento del programa de certificaciòn de competencias del personal</c:v>
                </c:pt>
                <c:pt idx="78">
                  <c:v>Proporciòn de funcionarios con soportes evaluaciòn de competencias</c:v>
                </c:pt>
                <c:pt idx="79">
                  <c:v>Proporciòn de funcionarios con planes de mejora individual </c:v>
                </c:pt>
                <c:pt idx="80">
                  <c:v>Porcentaje de ejecuciòn del proyecto para adecuaciòn de gimnasio </c:v>
                </c:pt>
                <c:pt idx="81">
                  <c:v>Porcentaje de ejecuciòn del proyecto para adecuaciòn de auditorio</c:v>
                </c:pt>
                <c:pt idx="82">
                  <c:v>Porcentaje de implementaciòn del programa PILO</c:v>
                </c:pt>
                <c:pt idx="83">
                  <c:v>Procentaje de cumplimiento del programa de estilos de vida saludable </c:v>
                </c:pt>
                <c:pt idx="84">
                  <c:v>Procentaje de cumplimiento del programa de salud mental</c:v>
                </c:pt>
                <c:pt idx="85">
                  <c:v>Proporciòn de cumplimiento del plan de emergencias </c:v>
                </c:pt>
                <c:pt idx="86">
                  <c:v>Calificacìon de clima laboral</c:v>
                </c:pt>
                <c:pt idx="87">
                  <c:v>Proporciòn de cumplimiento del programa de preparaciòn para el retiro</c:v>
                </c:pt>
                <c:pt idx="88">
                  <c:v>Evaluaciòn del programa docente asistencial, de acuerdo a la lista de chequeo del Ministerio de educaciòn</c:v>
                </c:pt>
                <c:pt idx="89">
                  <c:v>Porcentaje general del cumplimiento de los programas de ejecuciòn de las campañas institucionales - CATALINA HERRERA</c:v>
                </c:pt>
                <c:pt idx="90">
                  <c:v>Evaluación del plan de implementación para actualización de las TRD</c:v>
                </c:pt>
                <c:pt idx="91">
                  <c:v>Evaluación del plan de implementación para la organización del fondo acumulado</c:v>
                </c:pt>
                <c:pt idx="92">
                  <c:v>Evaluación del plan de implementación para la articulación de las TRD con el control documental de ISOLUCION - LUCELLY</c:v>
                </c:pt>
                <c:pt idx="93">
                  <c:v>Proporción de los modulos u aplicativos del software Workmanager que se encuentran en uso</c:v>
                </c:pt>
                <c:pt idx="94">
                  <c:v>Indicador de Renovación tecnológica</c:v>
                </c:pt>
                <c:pt idx="95">
                  <c:v>Proporción de  cumplimiento implementación del sistema del nuevo software empresarial - MIGUEL ANGEL</c:v>
                </c:pt>
                <c:pt idx="96">
                  <c:v>Proporción de  cumplimiento de herramientas informaticas implementas o Actualizadas - MIGUEL ANGEL</c:v>
                </c:pt>
                <c:pt idx="97">
                  <c:v>Estado obsolescencias equipos Tecnológicos - MIGUEL ANGEL</c:v>
                </c:pt>
                <c:pt idx="98">
                  <c:v>Proporción de equipos actualizados  con software en la ESE</c:v>
                </c:pt>
                <c:pt idx="99">
                  <c:v>Examen de competencias Nuevas tecnologías - MIGUEL ANGEL</c:v>
                </c:pt>
                <c:pt idx="100">
                  <c:v>Proporción de cumplimiento del proyecto VOZ IP - MIGUEL ANGEL</c:v>
                </c:pt>
                <c:pt idx="101">
                  <c:v>Porcentaje de Glosas Aceptadas</c:v>
                </c:pt>
                <c:pt idx="102">
                  <c:v>Porcentaje de  Activos Fijos Costeados y Cargados a cada Servicio y Conciliados con el balance.</c:v>
                </c:pt>
                <c:pt idx="103">
                  <c:v>Numero Inventarios Realizados - EDWIN</c:v>
                </c:pt>
                <c:pt idx="104">
                  <c:v>Numero seguimientos registrados - EDWIN</c:v>
                </c:pt>
                <c:pt idx="105">
                  <c:v>Referenciaiones realizadas - LUCELLY</c:v>
                </c:pt>
                <c:pt idx="106">
                  <c:v>Bases de Distribución Construidas</c:v>
                </c:pt>
                <c:pt idx="107">
                  <c:v>Numero de Actualizaciones de los Costos</c:v>
                </c:pt>
                <c:pt idx="108">
                  <c:v>Proveedores Con Propuesta de Negociación</c:v>
                </c:pt>
                <c:pt idx="109">
                  <c:v>Análisis realizados a cada rubro presupuestal</c:v>
                </c:pt>
                <c:pt idx="110">
                  <c:v>Numero de Clientes institucionales con los cuales se hace cobro persuasivo de cartera</c:v>
                </c:pt>
                <c:pt idx="111">
                  <c:v>Cartera recuperada prejuridicos con abogados externos </c:v>
                </c:pt>
                <c:pt idx="112">
                  <c:v>Cartera recuperada cobro jurídico</c:v>
                </c:pt>
                <c:pt idx="113">
                  <c:v>Cartera recuperada  castigo de deudas</c:v>
                </c:pt>
                <c:pt idx="114">
                  <c:v>Cartera recuperada interna (funcionarios)</c:v>
                </c:pt>
              </c:strCache>
            </c:strRef>
          </c:cat>
          <c:val>
            <c:numRef>
              <c:f>'2018'!$E$4:$E$118</c:f>
              <c:numCache>
                <c:formatCode>0%</c:formatCode>
                <c:ptCount val="115"/>
                <c:pt idx="1">
                  <c:v>0.8</c:v>
                </c:pt>
                <c:pt idx="2">
                  <c:v>0.75</c:v>
                </c:pt>
                <c:pt idx="3">
                  <c:v>0.9</c:v>
                </c:pt>
                <c:pt idx="4">
                  <c:v>0.95</c:v>
                </c:pt>
                <c:pt idx="5">
                  <c:v>0.26</c:v>
                </c:pt>
                <c:pt idx="6">
                  <c:v>0</c:v>
                </c:pt>
                <c:pt idx="7" formatCode="General">
                  <c:v>0</c:v>
                </c:pt>
                <c:pt idx="8">
                  <c:v>0.7</c:v>
                </c:pt>
                <c:pt idx="9">
                  <c:v>0.85</c:v>
                </c:pt>
                <c:pt idx="10">
                  <c:v>1</c:v>
                </c:pt>
                <c:pt idx="11">
                  <c:v>0.9</c:v>
                </c:pt>
                <c:pt idx="12" formatCode="General">
                  <c:v>1600</c:v>
                </c:pt>
                <c:pt idx="13">
                  <c:v>0</c:v>
                </c:pt>
                <c:pt idx="14">
                  <c:v>0.5</c:v>
                </c:pt>
                <c:pt idx="15">
                  <c:v>0</c:v>
                </c:pt>
                <c:pt idx="16">
                  <c:v>0.9</c:v>
                </c:pt>
                <c:pt idx="17">
                  <c:v>0.9</c:v>
                </c:pt>
                <c:pt idx="18" formatCode="General">
                  <c:v>0</c:v>
                </c:pt>
                <c:pt idx="19" formatCode="General">
                  <c:v>6</c:v>
                </c:pt>
                <c:pt idx="20" formatCode="General">
                  <c:v>0</c:v>
                </c:pt>
                <c:pt idx="21" formatCode="General">
                  <c:v>0</c:v>
                </c:pt>
                <c:pt idx="22" formatCode="General">
                  <c:v>0</c:v>
                </c:pt>
                <c:pt idx="23">
                  <c:v>0.98</c:v>
                </c:pt>
                <c:pt idx="24">
                  <c:v>0.98</c:v>
                </c:pt>
                <c:pt idx="25">
                  <c:v>0.01</c:v>
                </c:pt>
                <c:pt idx="26">
                  <c:v>0.02</c:v>
                </c:pt>
                <c:pt idx="27">
                  <c:v>0.95</c:v>
                </c:pt>
                <c:pt idx="28" formatCode="General">
                  <c:v>0.97</c:v>
                </c:pt>
                <c:pt idx="29">
                  <c:v>0.8</c:v>
                </c:pt>
                <c:pt idx="30">
                  <c:v>0.8</c:v>
                </c:pt>
                <c:pt idx="31">
                  <c:v>0.8</c:v>
                </c:pt>
                <c:pt idx="32">
                  <c:v>0.8</c:v>
                </c:pt>
                <c:pt idx="33">
                  <c:v>0.8</c:v>
                </c:pt>
                <c:pt idx="34">
                  <c:v>0</c:v>
                </c:pt>
                <c:pt idx="35">
                  <c:v>0.9</c:v>
                </c:pt>
                <c:pt idx="36">
                  <c:v>0.9</c:v>
                </c:pt>
                <c:pt idx="37">
                  <c:v>1</c:v>
                </c:pt>
                <c:pt idx="38">
                  <c:v>0.8</c:v>
                </c:pt>
                <c:pt idx="39">
                  <c:v>0.9</c:v>
                </c:pt>
                <c:pt idx="40">
                  <c:v>1</c:v>
                </c:pt>
                <c:pt idx="41">
                  <c:v>0.8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0.8</c:v>
                </c:pt>
                <c:pt idx="47">
                  <c:v>0.8</c:v>
                </c:pt>
                <c:pt idx="48">
                  <c:v>1</c:v>
                </c:pt>
                <c:pt idx="49">
                  <c:v>1</c:v>
                </c:pt>
                <c:pt idx="50">
                  <c:v>0.9</c:v>
                </c:pt>
                <c:pt idx="51">
                  <c:v>0.9</c:v>
                </c:pt>
                <c:pt idx="52" formatCode="General">
                  <c:v>0</c:v>
                </c:pt>
                <c:pt idx="53">
                  <c:v>1</c:v>
                </c:pt>
                <c:pt idx="54">
                  <c:v>0.9</c:v>
                </c:pt>
                <c:pt idx="55" formatCode="General">
                  <c:v>0</c:v>
                </c:pt>
                <c:pt idx="56">
                  <c:v>1</c:v>
                </c:pt>
                <c:pt idx="57" formatCode="General">
                  <c:v>0</c:v>
                </c:pt>
                <c:pt idx="58">
                  <c:v>0.8</c:v>
                </c:pt>
                <c:pt idx="59">
                  <c:v>0.9</c:v>
                </c:pt>
                <c:pt idx="60">
                  <c:v>0.6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0.9</c:v>
                </c:pt>
                <c:pt idx="65">
                  <c:v>0.9</c:v>
                </c:pt>
                <c:pt idx="66">
                  <c:v>0.8</c:v>
                </c:pt>
                <c:pt idx="67">
                  <c:v>0.8</c:v>
                </c:pt>
                <c:pt idx="68">
                  <c:v>1</c:v>
                </c:pt>
                <c:pt idx="69">
                  <c:v>1</c:v>
                </c:pt>
                <c:pt idx="70">
                  <c:v>0.9</c:v>
                </c:pt>
                <c:pt idx="71">
                  <c:v>0.9</c:v>
                </c:pt>
                <c:pt idx="72">
                  <c:v>0.9</c:v>
                </c:pt>
                <c:pt idx="73">
                  <c:v>0.8</c:v>
                </c:pt>
                <c:pt idx="74">
                  <c:v>0.8</c:v>
                </c:pt>
                <c:pt idx="75">
                  <c:v>0.8</c:v>
                </c:pt>
                <c:pt idx="76">
                  <c:v>0.8</c:v>
                </c:pt>
                <c:pt idx="77">
                  <c:v>0.8</c:v>
                </c:pt>
                <c:pt idx="78">
                  <c:v>1</c:v>
                </c:pt>
                <c:pt idx="79">
                  <c:v>1</c:v>
                </c:pt>
                <c:pt idx="80">
                  <c:v>1</c:v>
                </c:pt>
                <c:pt idx="81">
                  <c:v>1</c:v>
                </c:pt>
                <c:pt idx="82">
                  <c:v>1</c:v>
                </c:pt>
                <c:pt idx="83">
                  <c:v>0.8</c:v>
                </c:pt>
                <c:pt idx="84">
                  <c:v>0.8</c:v>
                </c:pt>
                <c:pt idx="85">
                  <c:v>0.8</c:v>
                </c:pt>
                <c:pt idx="86">
                  <c:v>0.85</c:v>
                </c:pt>
                <c:pt idx="87">
                  <c:v>0.8</c:v>
                </c:pt>
                <c:pt idx="88">
                  <c:v>0.9</c:v>
                </c:pt>
                <c:pt idx="89">
                  <c:v>0.8</c:v>
                </c:pt>
                <c:pt idx="90">
                  <c:v>1</c:v>
                </c:pt>
                <c:pt idx="91">
                  <c:v>1</c:v>
                </c:pt>
                <c:pt idx="92">
                  <c:v>1</c:v>
                </c:pt>
                <c:pt idx="93">
                  <c:v>0.8</c:v>
                </c:pt>
                <c:pt idx="94">
                  <c:v>0.7</c:v>
                </c:pt>
                <c:pt idx="95">
                  <c:v>1</c:v>
                </c:pt>
                <c:pt idx="96">
                  <c:v>1</c:v>
                </c:pt>
                <c:pt idx="97">
                  <c:v>0.85</c:v>
                </c:pt>
                <c:pt idx="98">
                  <c:v>0.8</c:v>
                </c:pt>
                <c:pt idx="99">
                  <c:v>0.9</c:v>
                </c:pt>
                <c:pt idx="100">
                  <c:v>0.98</c:v>
                </c:pt>
                <c:pt idx="101">
                  <c:v>0.01</c:v>
                </c:pt>
                <c:pt idx="102">
                  <c:v>1</c:v>
                </c:pt>
                <c:pt idx="103" formatCode="General">
                  <c:v>8</c:v>
                </c:pt>
                <c:pt idx="104" formatCode="General">
                  <c:v>48</c:v>
                </c:pt>
                <c:pt idx="105" formatCode="General">
                  <c:v>7</c:v>
                </c:pt>
                <c:pt idx="106">
                  <c:v>1</c:v>
                </c:pt>
                <c:pt idx="107" formatCode="0">
                  <c:v>3</c:v>
                </c:pt>
                <c:pt idx="108">
                  <c:v>1</c:v>
                </c:pt>
                <c:pt idx="109" formatCode="General">
                  <c:v>48</c:v>
                </c:pt>
                <c:pt idx="110">
                  <c:v>0.9</c:v>
                </c:pt>
                <c:pt idx="111" formatCode="#,##0">
                  <c:v>0</c:v>
                </c:pt>
                <c:pt idx="112" formatCode="#,##0">
                  <c:v>0</c:v>
                </c:pt>
                <c:pt idx="113" formatCode="#,##0">
                  <c:v>150000000</c:v>
                </c:pt>
                <c:pt idx="114" formatCode="#,##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339-4CCE-8AA1-38336156AAF6}"/>
            </c:ext>
          </c:extLst>
        </c:ser>
        <c:ser>
          <c:idx val="3"/>
          <c:order val="3"/>
          <c:tx>
            <c:strRef>
              <c:f>'2018'!$F$3</c:f>
              <c:strCache>
                <c:ptCount val="1"/>
                <c:pt idx="0">
                  <c:v>PROGRAMADO </c:v>
                </c:pt>
              </c:strCache>
            </c:strRef>
          </c:tx>
          <c:invertIfNegative val="0"/>
          <c:cat>
            <c:strRef>
              <c:f>'2018'!$B$4:$B$118</c:f>
              <c:strCache>
                <c:ptCount val="115"/>
                <c:pt idx="0">
                  <c:v>NOMBRE DEL INDICADOR</c:v>
                </c:pt>
                <c:pt idx="1">
                  <c:v>Caracterización Familiar (Población objeto 1000 familias para APS)</c:v>
                </c:pt>
                <c:pt idx="2">
                  <c:v>Proporción de implementación del proyecto de  APS</c:v>
                </c:pt>
                <c:pt idx="3">
                  <c:v>Integralidad en la Atencion población intervenida (Vinculados PYP)</c:v>
                </c:pt>
                <c:pt idx="4">
                  <c:v>Proporción  de pacientes con HTA controlada</c:v>
                </c:pt>
                <c:pt idx="5">
                  <c:v>Proporción de embarazo en adolescentes </c:v>
                </c:pt>
                <c:pt idx="6">
                  <c:v>Proporción de CPN con ARO que termina sin complicaciones</c:v>
                </c:pt>
                <c:pt idx="7">
                  <c:v>Proporción Bajo peso al nacer</c:v>
                </c:pt>
                <c:pt idx="8">
                  <c:v>Coberturas PyP</c:v>
                </c:pt>
                <c:pt idx="9">
                  <c:v>Curación de pacientes con TB </c:v>
                </c:pt>
                <c:pt idx="10">
                  <c:v>Proporción de ejecución  del plan de salud pública</c:v>
                </c:pt>
                <c:pt idx="11">
                  <c:v>Proporción de Población caracterizada y atendida en el programa médico en casa</c:v>
                </c:pt>
                <c:pt idx="12">
                  <c:v>Promedio Demanda inducida mensual</c:v>
                </c:pt>
                <c:pt idx="13">
                  <c:v>Promedio asignación de citas por plataforma tecnológica</c:v>
                </c:pt>
                <c:pt idx="14">
                  <c:v>Asignación de citas a población priorizada desde atención al usuario</c:v>
                </c:pt>
                <c:pt idx="15">
                  <c:v>Proporción  de usuarios afiliados en línea en la institución</c:v>
                </c:pt>
                <c:pt idx="16">
                  <c:v>Proporción de implementación de la  estrategia IAMI integral</c:v>
                </c:pt>
                <c:pt idx="17">
                  <c:v>Proporción de pacientes con perfiles farmacoterapéuticos en hospitalización</c:v>
                </c:pt>
                <c:pt idx="18">
                  <c:v>Proporción de adherencia a los 10 correctos</c:v>
                </c:pt>
                <c:pt idx="19">
                  <c:v>Proyectos de redes en los que se participa</c:v>
                </c:pt>
                <c:pt idx="20">
                  <c:v>Indice de eventos adversos </c:v>
                </c:pt>
                <c:pt idx="21">
                  <c:v>Indice de Infecciones asociadas a la atención en salud</c:v>
                </c:pt>
                <c:pt idx="22">
                  <c:v>Indice de Infecciones postprocedimiento</c:v>
                </c:pt>
                <c:pt idx="23">
                  <c:v>Proporción de adherencia al lavado de manos</c:v>
                </c:pt>
                <c:pt idx="24">
                  <c:v>Proporción de cumplimiento de normas de bioseguridad</c:v>
                </c:pt>
                <c:pt idx="25">
                  <c:v>Indice de accidentes e incidentes de trabajo - TALENTO HUMANO</c:v>
                </c:pt>
                <c:pt idx="26">
                  <c:v>Indice de vulneración de derechos </c:v>
                </c:pt>
                <c:pt idx="27">
                  <c:v>Satisfacción global del usuario</c:v>
                </c:pt>
                <c:pt idx="28">
                  <c:v>Indice combinado de satisfacción </c:v>
                </c:pt>
                <c:pt idx="29">
                  <c:v>Proporción de cumplimiento del plan de comunicaciones informativo</c:v>
                </c:pt>
                <c:pt idx="30">
                  <c:v>Proporción de cumplimiento del plan de comunicaciones organizacional</c:v>
                </c:pt>
                <c:pt idx="31">
                  <c:v>Evaluación del plan de implementación del fortalecimiento de medios</c:v>
                </c:pt>
                <c:pt idx="32">
                  <c:v>Evaluación del plan de implementación del fortalecimiento de la imagen corporativa</c:v>
                </c:pt>
                <c:pt idx="33">
                  <c:v>Proporción de actividades implementadas del plan de mercadeo </c:v>
                </c:pt>
                <c:pt idx="34">
                  <c:v>Proporción de caídas del canal de comunicaciones</c:v>
                </c:pt>
                <c:pt idx="35">
                  <c:v>Satisfacción con el servicio de  asignación de Citas desde el call center</c:v>
                </c:pt>
                <c:pt idx="36">
                  <c:v>Adherencia global a los  a los procesos</c:v>
                </c:pt>
                <c:pt idx="37">
                  <c:v>Proporción de procesos con procedimientos actualizados</c:v>
                </c:pt>
                <c:pt idx="38">
                  <c:v>Adherencia global a los modelos empresariales</c:v>
                </c:pt>
                <c:pt idx="39">
                  <c:v>Eficacia del plan de mejoramiento MECI</c:v>
                </c:pt>
                <c:pt idx="40">
                  <c:v>Proporción de cumplimiento del plan de implementación de la sistematización de MECI</c:v>
                </c:pt>
                <c:pt idx="41">
                  <c:v>Adherencia al  modelo de mejoramiento institucional</c:v>
                </c:pt>
                <c:pt idx="42">
                  <c:v>Proporción de cumplimiento del plan de implementación de la potenciación del software ISOlucion </c:v>
                </c:pt>
                <c:pt idx="43">
                  <c:v>Proporción de cumplimiento del plan de implementación del fortalecimiento del sistema de riesgos y eventos adversos-DRA VIVIANA</c:v>
                </c:pt>
                <c:pt idx="44">
                  <c:v>Proporción de cumplimiento del plan de implementación de la sistematización del software del MPS para manejo de eventos adversos-DRA. LUCELLY</c:v>
                </c:pt>
                <c:pt idx="45">
                  <c:v>Proporción de indicadores del BSC revisados y ajustados </c:v>
                </c:pt>
                <c:pt idx="46">
                  <c:v>Adherencia al modelo de referencia comparativa - LISTA DE CHEQUEO LUCELLY</c:v>
                </c:pt>
                <c:pt idx="47">
                  <c:v>Evaluación general del PAMEC y el programa de auditorias internas de la ESE</c:v>
                </c:pt>
                <c:pt idx="48">
                  <c:v>Proporción de cumplimiento del plan de implementación de la sistematización del PAMEC - LISTA DE CHEQUEO LUCELLY</c:v>
                </c:pt>
                <c:pt idx="49">
                  <c:v>Proporción de cumplimiento del plan de mejoramiento del SUH</c:v>
                </c:pt>
                <c:pt idx="50">
                  <c:v>Proporción de cumplimiento del plan de mejoramiento del SUA</c:v>
                </c:pt>
                <c:pt idx="51">
                  <c:v>Proporción de cumplimiento del plan de mejoramiento del MECI</c:v>
                </c:pt>
                <c:pt idx="52">
                  <c:v>Evaluación externa del ente acreditador</c:v>
                </c:pt>
                <c:pt idx="53">
                  <c:v>Evaluación externa del ente habilitador DSSA</c:v>
                </c:pt>
                <c:pt idx="54">
                  <c:v>calificación del MECI frente al DAFP</c:v>
                </c:pt>
                <c:pt idx="55">
                  <c:v>Evaluación frente a FENALCO</c:v>
                </c:pt>
                <c:pt idx="56">
                  <c:v>Proporción de cumplimiento del plan de implementación de NORMA DE CALIDAD para certificación de sistemas de información</c:v>
                </c:pt>
                <c:pt idx="57">
                  <c:v>Logros satisfactoriosa obtenidos en convocatorias de reconocimiento empresarial </c:v>
                </c:pt>
                <c:pt idx="58">
                  <c:v>Adherencia al modelo de escucha activa del cliente externo</c:v>
                </c:pt>
                <c:pt idx="59">
                  <c:v>Adherencia a procesos asistenciales </c:v>
                </c:pt>
                <c:pt idx="60">
                  <c:v>Proporción de estudios y diseños del proyecto, viabilizados y aprobados </c:v>
                </c:pt>
                <c:pt idx="61">
                  <c:v>Proporción de cumplimiento del proyecto "Adecuación de infraestructura física que permitan cumplir los estándares de habilitación de los servicios asistenciales"</c:v>
                </c:pt>
                <c:pt idx="62">
                  <c:v>Proporción de cumplimiento de la formulación del proyecto " Adecuación de la planta física de las tres sedes del  hospital a la norma sismo resistente NSR-10 y requisitos de habilitación" - CUMPLIMIENTO DEL CRONOGRAMA DE TRABAJO</c:v>
                </c:pt>
                <c:pt idx="63">
                  <c:v>Proporción de ejecución del proyecto "" Adecuación de la planta física de las tres sedes del  hospital a la norma sismo resistente NSR-10 y requisitos de habilitación" - CUMPLIMIENTO DEL CRONOGRAMA DE TRABAJO</c:v>
                </c:pt>
                <c:pt idx="64">
                  <c:v>Porcentaje global de cumplimiento de necesidades y acciones  identificadas de ambiente físico </c:v>
                </c:pt>
                <c:pt idx="65">
                  <c:v>Porcentaje de cumplimiento de las actividades priorizadas en ambiente de trabajo - SALUD OCUPACIONAL</c:v>
                </c:pt>
                <c:pt idx="66">
                  <c:v>Proporción de acciones de innovación implementadas para el fortalecimiento del modelo de responsabilidad social</c:v>
                </c:pt>
                <c:pt idx="67">
                  <c:v>Adherencia al  modelo de gestión por competencias de acuerdo a los criterios de la lista de chequeo</c:v>
                </c:pt>
                <c:pt idx="68">
                  <c:v>Proporciòn de perfiles y competencias ajustadas al modelo del DAFP</c:v>
                </c:pt>
                <c:pt idx="69">
                  <c:v>Proporción de funcionarios que conocen el manual de perfiles y competencias de su cargo</c:v>
                </c:pt>
                <c:pt idx="70">
                  <c:v>Porcentaje de cumplimiento del programa de reingenieria a la planeaciòn del talento humano</c:v>
                </c:pt>
                <c:pt idx="71">
                  <c:v>Porcentaje de implementación del estudio de cargas laborales </c:v>
                </c:pt>
                <c:pt idx="72">
                  <c:v>Porcentaje de cumplimiento del plan de implementaciòn para la reforma administrativa de la planta de cargos </c:v>
                </c:pt>
                <c:pt idx="73">
                  <c:v>Proporciòn de funcionarios vinculados que salieron evaluados satisfactoriamente con respecto a los compromisos concertados al momento de su vinculaciòn</c:v>
                </c:pt>
                <c:pt idx="74">
                  <c:v>Proporciòn de cumplimiento del programa de formaciòn con enfoque del ser, saber y hacer</c:v>
                </c:pt>
                <c:pt idx="75">
                  <c:v>Proporciòn de cumplimiento del programa de reinducciòn general y especìfica</c:v>
                </c:pt>
                <c:pt idx="76">
                  <c:v>Proporciòn de cumplimiento del programa de reentrenamiento</c:v>
                </c:pt>
                <c:pt idx="77">
                  <c:v>Proporciòn de cumplimiento del programa de certificaciòn de competencias del personal</c:v>
                </c:pt>
                <c:pt idx="78">
                  <c:v>Proporciòn de funcionarios con soportes evaluaciòn de competencias</c:v>
                </c:pt>
                <c:pt idx="79">
                  <c:v>Proporciòn de funcionarios con planes de mejora individual </c:v>
                </c:pt>
                <c:pt idx="80">
                  <c:v>Porcentaje de ejecuciòn del proyecto para adecuaciòn de gimnasio </c:v>
                </c:pt>
                <c:pt idx="81">
                  <c:v>Porcentaje de ejecuciòn del proyecto para adecuaciòn de auditorio</c:v>
                </c:pt>
                <c:pt idx="82">
                  <c:v>Porcentaje de implementaciòn del programa PILO</c:v>
                </c:pt>
                <c:pt idx="83">
                  <c:v>Procentaje de cumplimiento del programa de estilos de vida saludable </c:v>
                </c:pt>
                <c:pt idx="84">
                  <c:v>Procentaje de cumplimiento del programa de salud mental</c:v>
                </c:pt>
                <c:pt idx="85">
                  <c:v>Proporciòn de cumplimiento del plan de emergencias </c:v>
                </c:pt>
                <c:pt idx="86">
                  <c:v>Calificacìon de clima laboral</c:v>
                </c:pt>
                <c:pt idx="87">
                  <c:v>Proporciòn de cumplimiento del programa de preparaciòn para el retiro</c:v>
                </c:pt>
                <c:pt idx="88">
                  <c:v>Evaluaciòn del programa docente asistencial, de acuerdo a la lista de chequeo del Ministerio de educaciòn</c:v>
                </c:pt>
                <c:pt idx="89">
                  <c:v>Porcentaje general del cumplimiento de los programas de ejecuciòn de las campañas institucionales - CATALINA HERRERA</c:v>
                </c:pt>
                <c:pt idx="90">
                  <c:v>Evaluación del plan de implementación para actualización de las TRD</c:v>
                </c:pt>
                <c:pt idx="91">
                  <c:v>Evaluación del plan de implementación para la organización del fondo acumulado</c:v>
                </c:pt>
                <c:pt idx="92">
                  <c:v>Evaluación del plan de implementación para la articulación de las TRD con el control documental de ISOLUCION - LUCELLY</c:v>
                </c:pt>
                <c:pt idx="93">
                  <c:v>Proporción de los modulos u aplicativos del software Workmanager que se encuentran en uso</c:v>
                </c:pt>
                <c:pt idx="94">
                  <c:v>Indicador de Renovación tecnológica</c:v>
                </c:pt>
                <c:pt idx="95">
                  <c:v>Proporción de  cumplimiento implementación del sistema del nuevo software empresarial - MIGUEL ANGEL</c:v>
                </c:pt>
                <c:pt idx="96">
                  <c:v>Proporción de  cumplimiento de herramientas informaticas implementas o Actualizadas - MIGUEL ANGEL</c:v>
                </c:pt>
                <c:pt idx="97">
                  <c:v>Estado obsolescencias equipos Tecnológicos - MIGUEL ANGEL</c:v>
                </c:pt>
                <c:pt idx="98">
                  <c:v>Proporción de equipos actualizados  con software en la ESE</c:v>
                </c:pt>
                <c:pt idx="99">
                  <c:v>Examen de competencias Nuevas tecnologías - MIGUEL ANGEL</c:v>
                </c:pt>
                <c:pt idx="100">
                  <c:v>Proporción de cumplimiento del proyecto VOZ IP - MIGUEL ANGEL</c:v>
                </c:pt>
                <c:pt idx="101">
                  <c:v>Porcentaje de Glosas Aceptadas</c:v>
                </c:pt>
                <c:pt idx="102">
                  <c:v>Porcentaje de  Activos Fijos Costeados y Cargados a cada Servicio y Conciliados con el balance.</c:v>
                </c:pt>
                <c:pt idx="103">
                  <c:v>Numero Inventarios Realizados - EDWIN</c:v>
                </c:pt>
                <c:pt idx="104">
                  <c:v>Numero seguimientos registrados - EDWIN</c:v>
                </c:pt>
                <c:pt idx="105">
                  <c:v>Referenciaiones realizadas - LUCELLY</c:v>
                </c:pt>
                <c:pt idx="106">
                  <c:v>Bases de Distribución Construidas</c:v>
                </c:pt>
                <c:pt idx="107">
                  <c:v>Numero de Actualizaciones de los Costos</c:v>
                </c:pt>
                <c:pt idx="108">
                  <c:v>Proveedores Con Propuesta de Negociación</c:v>
                </c:pt>
                <c:pt idx="109">
                  <c:v>Análisis realizados a cada rubro presupuestal</c:v>
                </c:pt>
                <c:pt idx="110">
                  <c:v>Numero de Clientes institucionales con los cuales se hace cobro persuasivo de cartera</c:v>
                </c:pt>
                <c:pt idx="111">
                  <c:v>Cartera recuperada prejuridicos con abogados externos </c:v>
                </c:pt>
                <c:pt idx="112">
                  <c:v>Cartera recuperada cobro jurídico</c:v>
                </c:pt>
                <c:pt idx="113">
                  <c:v>Cartera recuperada  castigo de deudas</c:v>
                </c:pt>
                <c:pt idx="114">
                  <c:v>Cartera recuperada interna (funcionarios)</c:v>
                </c:pt>
              </c:strCache>
            </c:strRef>
          </c:cat>
          <c:val>
            <c:numRef>
              <c:f>'2018'!$F$4:$F$118</c:f>
              <c:numCache>
                <c:formatCode>0%</c:formatCode>
                <c:ptCount val="115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0.75</c:v>
                </c:pt>
                <c:pt idx="4">
                  <c:v>0.92</c:v>
                </c:pt>
                <c:pt idx="5">
                  <c:v>0.31</c:v>
                </c:pt>
                <c:pt idx="6">
                  <c:v>0</c:v>
                </c:pt>
                <c:pt idx="7" formatCode="General">
                  <c:v>0</c:v>
                </c:pt>
                <c:pt idx="8">
                  <c:v>0.5</c:v>
                </c:pt>
                <c:pt idx="9">
                  <c:v>0.67</c:v>
                </c:pt>
                <c:pt idx="10" formatCode="0.0%">
                  <c:v>0.5</c:v>
                </c:pt>
                <c:pt idx="11" formatCode="0.0%">
                  <c:v>0.45</c:v>
                </c:pt>
                <c:pt idx="12" formatCode="General">
                  <c:v>1300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0.3</c:v>
                </c:pt>
                <c:pt idx="17">
                  <c:v>0.9</c:v>
                </c:pt>
                <c:pt idx="18" formatCode="General">
                  <c:v>0</c:v>
                </c:pt>
                <c:pt idx="19" formatCode="General">
                  <c:v>0</c:v>
                </c:pt>
                <c:pt idx="20" formatCode="General">
                  <c:v>0</c:v>
                </c:pt>
                <c:pt idx="21" formatCode="General">
                  <c:v>0</c:v>
                </c:pt>
                <c:pt idx="22" formatCode="General">
                  <c:v>0</c:v>
                </c:pt>
                <c:pt idx="23">
                  <c:v>0.96</c:v>
                </c:pt>
                <c:pt idx="24">
                  <c:v>0.97</c:v>
                </c:pt>
                <c:pt idx="25">
                  <c:v>0.01</c:v>
                </c:pt>
                <c:pt idx="26">
                  <c:v>0.02</c:v>
                </c:pt>
                <c:pt idx="27">
                  <c:v>0.95</c:v>
                </c:pt>
                <c:pt idx="28" formatCode="General">
                  <c:v>0.97</c:v>
                </c:pt>
                <c:pt idx="59">
                  <c:v>0.9</c:v>
                </c:pt>
                <c:pt idx="101" formatCode="0.0%">
                  <c:v>4.4999999999999998E-2</c:v>
                </c:pt>
                <c:pt idx="102" formatCode="General">
                  <c:v>0</c:v>
                </c:pt>
                <c:pt idx="103" formatCode="General">
                  <c:v>1</c:v>
                </c:pt>
                <c:pt idx="104" formatCode="General">
                  <c:v>6</c:v>
                </c:pt>
                <c:pt idx="109" formatCode="General">
                  <c:v>6</c:v>
                </c:pt>
                <c:pt idx="110" formatCode="General">
                  <c:v>0</c:v>
                </c:pt>
                <c:pt idx="111" formatCode="General">
                  <c:v>0</c:v>
                </c:pt>
                <c:pt idx="112" formatCode="General">
                  <c:v>0</c:v>
                </c:pt>
                <c:pt idx="113" formatCode="General">
                  <c:v>0</c:v>
                </c:pt>
                <c:pt idx="114" formatCode="General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339-4CCE-8AA1-38336156AAF6}"/>
            </c:ext>
          </c:extLst>
        </c:ser>
        <c:ser>
          <c:idx val="4"/>
          <c:order val="4"/>
          <c:tx>
            <c:strRef>
              <c:f>'2018'!$G$3</c:f>
              <c:strCache>
                <c:ptCount val="1"/>
              </c:strCache>
            </c:strRef>
          </c:tx>
          <c:invertIfNegative val="0"/>
          <c:cat>
            <c:strRef>
              <c:f>'2018'!$B$4:$B$118</c:f>
              <c:strCache>
                <c:ptCount val="115"/>
                <c:pt idx="0">
                  <c:v>NOMBRE DEL INDICADOR</c:v>
                </c:pt>
                <c:pt idx="1">
                  <c:v>Caracterización Familiar (Población objeto 1000 familias para APS)</c:v>
                </c:pt>
                <c:pt idx="2">
                  <c:v>Proporción de implementación del proyecto de  APS</c:v>
                </c:pt>
                <c:pt idx="3">
                  <c:v>Integralidad en la Atencion población intervenida (Vinculados PYP)</c:v>
                </c:pt>
                <c:pt idx="4">
                  <c:v>Proporción  de pacientes con HTA controlada</c:v>
                </c:pt>
                <c:pt idx="5">
                  <c:v>Proporción de embarazo en adolescentes </c:v>
                </c:pt>
                <c:pt idx="6">
                  <c:v>Proporción de CPN con ARO que termina sin complicaciones</c:v>
                </c:pt>
                <c:pt idx="7">
                  <c:v>Proporción Bajo peso al nacer</c:v>
                </c:pt>
                <c:pt idx="8">
                  <c:v>Coberturas PyP</c:v>
                </c:pt>
                <c:pt idx="9">
                  <c:v>Curación de pacientes con TB </c:v>
                </c:pt>
                <c:pt idx="10">
                  <c:v>Proporción de ejecución  del plan de salud pública</c:v>
                </c:pt>
                <c:pt idx="11">
                  <c:v>Proporción de Población caracterizada y atendida en el programa médico en casa</c:v>
                </c:pt>
                <c:pt idx="12">
                  <c:v>Promedio Demanda inducida mensual</c:v>
                </c:pt>
                <c:pt idx="13">
                  <c:v>Promedio asignación de citas por plataforma tecnológica</c:v>
                </c:pt>
                <c:pt idx="14">
                  <c:v>Asignación de citas a población priorizada desde atención al usuario</c:v>
                </c:pt>
                <c:pt idx="15">
                  <c:v>Proporción  de usuarios afiliados en línea en la institución</c:v>
                </c:pt>
                <c:pt idx="16">
                  <c:v>Proporción de implementación de la  estrategia IAMI integral</c:v>
                </c:pt>
                <c:pt idx="17">
                  <c:v>Proporción de pacientes con perfiles farmacoterapéuticos en hospitalización</c:v>
                </c:pt>
                <c:pt idx="18">
                  <c:v>Proporción de adherencia a los 10 correctos</c:v>
                </c:pt>
                <c:pt idx="19">
                  <c:v>Proyectos de redes en los que se participa</c:v>
                </c:pt>
                <c:pt idx="20">
                  <c:v>Indice de eventos adversos </c:v>
                </c:pt>
                <c:pt idx="21">
                  <c:v>Indice de Infecciones asociadas a la atención en salud</c:v>
                </c:pt>
                <c:pt idx="22">
                  <c:v>Indice de Infecciones postprocedimiento</c:v>
                </c:pt>
                <c:pt idx="23">
                  <c:v>Proporción de adherencia al lavado de manos</c:v>
                </c:pt>
                <c:pt idx="24">
                  <c:v>Proporción de cumplimiento de normas de bioseguridad</c:v>
                </c:pt>
                <c:pt idx="25">
                  <c:v>Indice de accidentes e incidentes de trabajo - TALENTO HUMANO</c:v>
                </c:pt>
                <c:pt idx="26">
                  <c:v>Indice de vulneración de derechos </c:v>
                </c:pt>
                <c:pt idx="27">
                  <c:v>Satisfacción global del usuario</c:v>
                </c:pt>
                <c:pt idx="28">
                  <c:v>Indice combinado de satisfacción </c:v>
                </c:pt>
                <c:pt idx="29">
                  <c:v>Proporción de cumplimiento del plan de comunicaciones informativo</c:v>
                </c:pt>
                <c:pt idx="30">
                  <c:v>Proporción de cumplimiento del plan de comunicaciones organizacional</c:v>
                </c:pt>
                <c:pt idx="31">
                  <c:v>Evaluación del plan de implementación del fortalecimiento de medios</c:v>
                </c:pt>
                <c:pt idx="32">
                  <c:v>Evaluación del plan de implementación del fortalecimiento de la imagen corporativa</c:v>
                </c:pt>
                <c:pt idx="33">
                  <c:v>Proporción de actividades implementadas del plan de mercadeo </c:v>
                </c:pt>
                <c:pt idx="34">
                  <c:v>Proporción de caídas del canal de comunicaciones</c:v>
                </c:pt>
                <c:pt idx="35">
                  <c:v>Satisfacción con el servicio de  asignación de Citas desde el call center</c:v>
                </c:pt>
                <c:pt idx="36">
                  <c:v>Adherencia global a los  a los procesos</c:v>
                </c:pt>
                <c:pt idx="37">
                  <c:v>Proporción de procesos con procedimientos actualizados</c:v>
                </c:pt>
                <c:pt idx="38">
                  <c:v>Adherencia global a los modelos empresariales</c:v>
                </c:pt>
                <c:pt idx="39">
                  <c:v>Eficacia del plan de mejoramiento MECI</c:v>
                </c:pt>
                <c:pt idx="40">
                  <c:v>Proporción de cumplimiento del plan de implementación de la sistematización de MECI</c:v>
                </c:pt>
                <c:pt idx="41">
                  <c:v>Adherencia al  modelo de mejoramiento institucional</c:v>
                </c:pt>
                <c:pt idx="42">
                  <c:v>Proporción de cumplimiento del plan de implementación de la potenciación del software ISOlucion </c:v>
                </c:pt>
                <c:pt idx="43">
                  <c:v>Proporción de cumplimiento del plan de implementación del fortalecimiento del sistema de riesgos y eventos adversos-DRA VIVIANA</c:v>
                </c:pt>
                <c:pt idx="44">
                  <c:v>Proporción de cumplimiento del plan de implementación de la sistematización del software del MPS para manejo de eventos adversos-DRA. LUCELLY</c:v>
                </c:pt>
                <c:pt idx="45">
                  <c:v>Proporción de indicadores del BSC revisados y ajustados </c:v>
                </c:pt>
                <c:pt idx="46">
                  <c:v>Adherencia al modelo de referencia comparativa - LISTA DE CHEQUEO LUCELLY</c:v>
                </c:pt>
                <c:pt idx="47">
                  <c:v>Evaluación general del PAMEC y el programa de auditorias internas de la ESE</c:v>
                </c:pt>
                <c:pt idx="48">
                  <c:v>Proporción de cumplimiento del plan de implementación de la sistematización del PAMEC - LISTA DE CHEQUEO LUCELLY</c:v>
                </c:pt>
                <c:pt idx="49">
                  <c:v>Proporción de cumplimiento del plan de mejoramiento del SUH</c:v>
                </c:pt>
                <c:pt idx="50">
                  <c:v>Proporción de cumplimiento del plan de mejoramiento del SUA</c:v>
                </c:pt>
                <c:pt idx="51">
                  <c:v>Proporción de cumplimiento del plan de mejoramiento del MECI</c:v>
                </c:pt>
                <c:pt idx="52">
                  <c:v>Evaluación externa del ente acreditador</c:v>
                </c:pt>
                <c:pt idx="53">
                  <c:v>Evaluación externa del ente habilitador DSSA</c:v>
                </c:pt>
                <c:pt idx="54">
                  <c:v>calificación del MECI frente al DAFP</c:v>
                </c:pt>
                <c:pt idx="55">
                  <c:v>Evaluación frente a FENALCO</c:v>
                </c:pt>
                <c:pt idx="56">
                  <c:v>Proporción de cumplimiento del plan de implementación de NORMA DE CALIDAD para certificación de sistemas de información</c:v>
                </c:pt>
                <c:pt idx="57">
                  <c:v>Logros satisfactoriosa obtenidos en convocatorias de reconocimiento empresarial </c:v>
                </c:pt>
                <c:pt idx="58">
                  <c:v>Adherencia al modelo de escucha activa del cliente externo</c:v>
                </c:pt>
                <c:pt idx="59">
                  <c:v>Adherencia a procesos asistenciales </c:v>
                </c:pt>
                <c:pt idx="60">
                  <c:v>Proporción de estudios y diseños del proyecto, viabilizados y aprobados </c:v>
                </c:pt>
                <c:pt idx="61">
                  <c:v>Proporción de cumplimiento del proyecto "Adecuación de infraestructura física que permitan cumplir los estándares de habilitación de los servicios asistenciales"</c:v>
                </c:pt>
                <c:pt idx="62">
                  <c:v>Proporción de cumplimiento de la formulación del proyecto " Adecuación de la planta física de las tres sedes del  hospital a la norma sismo resistente NSR-10 y requisitos de habilitación" - CUMPLIMIENTO DEL CRONOGRAMA DE TRABAJO</c:v>
                </c:pt>
                <c:pt idx="63">
                  <c:v>Proporción de ejecución del proyecto "" Adecuación de la planta física de las tres sedes del  hospital a la norma sismo resistente NSR-10 y requisitos de habilitación" - CUMPLIMIENTO DEL CRONOGRAMA DE TRABAJO</c:v>
                </c:pt>
                <c:pt idx="64">
                  <c:v>Porcentaje global de cumplimiento de necesidades y acciones  identificadas de ambiente físico </c:v>
                </c:pt>
                <c:pt idx="65">
                  <c:v>Porcentaje de cumplimiento de las actividades priorizadas en ambiente de trabajo - SALUD OCUPACIONAL</c:v>
                </c:pt>
                <c:pt idx="66">
                  <c:v>Proporción de acciones de innovación implementadas para el fortalecimiento del modelo de responsabilidad social</c:v>
                </c:pt>
                <c:pt idx="67">
                  <c:v>Adherencia al  modelo de gestión por competencias de acuerdo a los criterios de la lista de chequeo</c:v>
                </c:pt>
                <c:pt idx="68">
                  <c:v>Proporciòn de perfiles y competencias ajustadas al modelo del DAFP</c:v>
                </c:pt>
                <c:pt idx="69">
                  <c:v>Proporción de funcionarios que conocen el manual de perfiles y competencias de su cargo</c:v>
                </c:pt>
                <c:pt idx="70">
                  <c:v>Porcentaje de cumplimiento del programa de reingenieria a la planeaciòn del talento humano</c:v>
                </c:pt>
                <c:pt idx="71">
                  <c:v>Porcentaje de implementación del estudio de cargas laborales </c:v>
                </c:pt>
                <c:pt idx="72">
                  <c:v>Porcentaje de cumplimiento del plan de implementaciòn para la reforma administrativa de la planta de cargos </c:v>
                </c:pt>
                <c:pt idx="73">
                  <c:v>Proporciòn de funcionarios vinculados que salieron evaluados satisfactoriamente con respecto a los compromisos concertados al momento de su vinculaciòn</c:v>
                </c:pt>
                <c:pt idx="74">
                  <c:v>Proporciòn de cumplimiento del programa de formaciòn con enfoque del ser, saber y hacer</c:v>
                </c:pt>
                <c:pt idx="75">
                  <c:v>Proporciòn de cumplimiento del programa de reinducciòn general y especìfica</c:v>
                </c:pt>
                <c:pt idx="76">
                  <c:v>Proporciòn de cumplimiento del programa de reentrenamiento</c:v>
                </c:pt>
                <c:pt idx="77">
                  <c:v>Proporciòn de cumplimiento del programa de certificaciòn de competencias del personal</c:v>
                </c:pt>
                <c:pt idx="78">
                  <c:v>Proporciòn de funcionarios con soportes evaluaciòn de competencias</c:v>
                </c:pt>
                <c:pt idx="79">
                  <c:v>Proporciòn de funcionarios con planes de mejora individual </c:v>
                </c:pt>
                <c:pt idx="80">
                  <c:v>Porcentaje de ejecuciòn del proyecto para adecuaciòn de gimnasio </c:v>
                </c:pt>
                <c:pt idx="81">
                  <c:v>Porcentaje de ejecuciòn del proyecto para adecuaciòn de auditorio</c:v>
                </c:pt>
                <c:pt idx="82">
                  <c:v>Porcentaje de implementaciòn del programa PILO</c:v>
                </c:pt>
                <c:pt idx="83">
                  <c:v>Procentaje de cumplimiento del programa de estilos de vida saludable </c:v>
                </c:pt>
                <c:pt idx="84">
                  <c:v>Procentaje de cumplimiento del programa de salud mental</c:v>
                </c:pt>
                <c:pt idx="85">
                  <c:v>Proporciòn de cumplimiento del plan de emergencias </c:v>
                </c:pt>
                <c:pt idx="86">
                  <c:v>Calificacìon de clima laboral</c:v>
                </c:pt>
                <c:pt idx="87">
                  <c:v>Proporciòn de cumplimiento del programa de preparaciòn para el retiro</c:v>
                </c:pt>
                <c:pt idx="88">
                  <c:v>Evaluaciòn del programa docente asistencial, de acuerdo a la lista de chequeo del Ministerio de educaciòn</c:v>
                </c:pt>
                <c:pt idx="89">
                  <c:v>Porcentaje general del cumplimiento de los programas de ejecuciòn de las campañas institucionales - CATALINA HERRERA</c:v>
                </c:pt>
                <c:pt idx="90">
                  <c:v>Evaluación del plan de implementación para actualización de las TRD</c:v>
                </c:pt>
                <c:pt idx="91">
                  <c:v>Evaluación del plan de implementación para la organización del fondo acumulado</c:v>
                </c:pt>
                <c:pt idx="92">
                  <c:v>Evaluación del plan de implementación para la articulación de las TRD con el control documental de ISOLUCION - LUCELLY</c:v>
                </c:pt>
                <c:pt idx="93">
                  <c:v>Proporción de los modulos u aplicativos del software Workmanager que se encuentran en uso</c:v>
                </c:pt>
                <c:pt idx="94">
                  <c:v>Indicador de Renovación tecnológica</c:v>
                </c:pt>
                <c:pt idx="95">
                  <c:v>Proporción de  cumplimiento implementación del sistema del nuevo software empresarial - MIGUEL ANGEL</c:v>
                </c:pt>
                <c:pt idx="96">
                  <c:v>Proporción de  cumplimiento de herramientas informaticas implementas o Actualizadas - MIGUEL ANGEL</c:v>
                </c:pt>
                <c:pt idx="97">
                  <c:v>Estado obsolescencias equipos Tecnológicos - MIGUEL ANGEL</c:v>
                </c:pt>
                <c:pt idx="98">
                  <c:v>Proporción de equipos actualizados  con software en la ESE</c:v>
                </c:pt>
                <c:pt idx="99">
                  <c:v>Examen de competencias Nuevas tecnologías - MIGUEL ANGEL</c:v>
                </c:pt>
                <c:pt idx="100">
                  <c:v>Proporción de cumplimiento del proyecto VOZ IP - MIGUEL ANGEL</c:v>
                </c:pt>
                <c:pt idx="101">
                  <c:v>Porcentaje de Glosas Aceptadas</c:v>
                </c:pt>
                <c:pt idx="102">
                  <c:v>Porcentaje de  Activos Fijos Costeados y Cargados a cada Servicio y Conciliados con el balance.</c:v>
                </c:pt>
                <c:pt idx="103">
                  <c:v>Numero Inventarios Realizados - EDWIN</c:v>
                </c:pt>
                <c:pt idx="104">
                  <c:v>Numero seguimientos registrados - EDWIN</c:v>
                </c:pt>
                <c:pt idx="105">
                  <c:v>Referenciaiones realizadas - LUCELLY</c:v>
                </c:pt>
                <c:pt idx="106">
                  <c:v>Bases de Distribución Construidas</c:v>
                </c:pt>
                <c:pt idx="107">
                  <c:v>Numero de Actualizaciones de los Costos</c:v>
                </c:pt>
                <c:pt idx="108">
                  <c:v>Proveedores Con Propuesta de Negociación</c:v>
                </c:pt>
                <c:pt idx="109">
                  <c:v>Análisis realizados a cada rubro presupuestal</c:v>
                </c:pt>
                <c:pt idx="110">
                  <c:v>Numero de Clientes institucionales con los cuales se hace cobro persuasivo de cartera</c:v>
                </c:pt>
                <c:pt idx="111">
                  <c:v>Cartera recuperada prejuridicos con abogados externos </c:v>
                </c:pt>
                <c:pt idx="112">
                  <c:v>Cartera recuperada cobro jurídico</c:v>
                </c:pt>
                <c:pt idx="113">
                  <c:v>Cartera recuperada  castigo de deudas</c:v>
                </c:pt>
                <c:pt idx="114">
                  <c:v>Cartera recuperada interna (funcionarios)</c:v>
                </c:pt>
              </c:strCache>
            </c:strRef>
          </c:cat>
          <c:val>
            <c:numRef>
              <c:f>'2018'!$G$4:$G$118</c:f>
              <c:numCache>
                <c:formatCode>0%</c:formatCode>
                <c:ptCount val="115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0.9</c:v>
                </c:pt>
                <c:pt idx="4">
                  <c:v>0.92</c:v>
                </c:pt>
                <c:pt idx="5">
                  <c:v>0.31</c:v>
                </c:pt>
                <c:pt idx="6">
                  <c:v>0</c:v>
                </c:pt>
                <c:pt idx="7" formatCode="General">
                  <c:v>0</c:v>
                </c:pt>
                <c:pt idx="8">
                  <c:v>0.55000000000000004</c:v>
                </c:pt>
                <c:pt idx="9">
                  <c:v>0.67</c:v>
                </c:pt>
                <c:pt idx="10" formatCode="0.0%">
                  <c:v>1</c:v>
                </c:pt>
                <c:pt idx="11" formatCode="0.0%">
                  <c:v>0.9</c:v>
                </c:pt>
                <c:pt idx="12" formatCode="General">
                  <c:v>1600</c:v>
                </c:pt>
                <c:pt idx="13">
                  <c:v>0</c:v>
                </c:pt>
                <c:pt idx="14">
                  <c:v>0.1</c:v>
                </c:pt>
                <c:pt idx="15">
                  <c:v>0.8</c:v>
                </c:pt>
                <c:pt idx="16">
                  <c:v>0.4</c:v>
                </c:pt>
                <c:pt idx="17">
                  <c:v>0.9</c:v>
                </c:pt>
                <c:pt idx="18" formatCode="General">
                  <c:v>0</c:v>
                </c:pt>
                <c:pt idx="19" formatCode="General">
                  <c:v>0</c:v>
                </c:pt>
                <c:pt idx="20" formatCode="General">
                  <c:v>0</c:v>
                </c:pt>
                <c:pt idx="21" formatCode="General">
                  <c:v>0</c:v>
                </c:pt>
                <c:pt idx="22" formatCode="General">
                  <c:v>0</c:v>
                </c:pt>
                <c:pt idx="23">
                  <c:v>0.96</c:v>
                </c:pt>
                <c:pt idx="24">
                  <c:v>0.97</c:v>
                </c:pt>
                <c:pt idx="25">
                  <c:v>0.01</c:v>
                </c:pt>
                <c:pt idx="26">
                  <c:v>0.02</c:v>
                </c:pt>
                <c:pt idx="27">
                  <c:v>0.95</c:v>
                </c:pt>
                <c:pt idx="28" formatCode="General">
                  <c:v>0.97</c:v>
                </c:pt>
                <c:pt idx="34" formatCode="General">
                  <c:v>3</c:v>
                </c:pt>
                <c:pt idx="36">
                  <c:v>0.8</c:v>
                </c:pt>
                <c:pt idx="38">
                  <c:v>0.6</c:v>
                </c:pt>
                <c:pt idx="46">
                  <c:v>0.6</c:v>
                </c:pt>
                <c:pt idx="47">
                  <c:v>0.6</c:v>
                </c:pt>
                <c:pt idx="49">
                  <c:v>0.8</c:v>
                </c:pt>
                <c:pt idx="50">
                  <c:v>0.9</c:v>
                </c:pt>
                <c:pt idx="52" formatCode="General">
                  <c:v>0</c:v>
                </c:pt>
                <c:pt idx="53">
                  <c:v>1</c:v>
                </c:pt>
                <c:pt idx="54">
                  <c:v>0.9</c:v>
                </c:pt>
                <c:pt idx="55" formatCode="General">
                  <c:v>0</c:v>
                </c:pt>
                <c:pt idx="57" formatCode="General">
                  <c:v>0</c:v>
                </c:pt>
                <c:pt idx="59">
                  <c:v>0.9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0.7</c:v>
                </c:pt>
                <c:pt idx="74">
                  <c:v>0.8</c:v>
                </c:pt>
                <c:pt idx="95">
                  <c:v>0.25</c:v>
                </c:pt>
                <c:pt idx="97">
                  <c:v>0.35</c:v>
                </c:pt>
                <c:pt idx="99">
                  <c:v>0.6</c:v>
                </c:pt>
                <c:pt idx="101">
                  <c:v>0.04</c:v>
                </c:pt>
                <c:pt idx="103" formatCode="General">
                  <c:v>2</c:v>
                </c:pt>
                <c:pt idx="104" formatCode="General">
                  <c:v>12</c:v>
                </c:pt>
                <c:pt idx="105" formatCode="General">
                  <c:v>4</c:v>
                </c:pt>
                <c:pt idx="106">
                  <c:v>1</c:v>
                </c:pt>
                <c:pt idx="108">
                  <c:v>1</c:v>
                </c:pt>
                <c:pt idx="109" formatCode="General">
                  <c:v>12</c:v>
                </c:pt>
                <c:pt idx="110">
                  <c:v>0.9</c:v>
                </c:pt>
                <c:pt idx="111" formatCode="#,##0">
                  <c:v>450000000</c:v>
                </c:pt>
                <c:pt idx="112" formatCode="General">
                  <c:v>0</c:v>
                </c:pt>
                <c:pt idx="113" formatCode="General">
                  <c:v>0</c:v>
                </c:pt>
                <c:pt idx="114" formatCode="#,##0">
                  <c:v>2500000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339-4CCE-8AA1-38336156AAF6}"/>
            </c:ext>
          </c:extLst>
        </c:ser>
        <c:ser>
          <c:idx val="5"/>
          <c:order val="5"/>
          <c:tx>
            <c:strRef>
              <c:f>'2018'!$H$3</c:f>
              <c:strCache>
                <c:ptCount val="1"/>
              </c:strCache>
            </c:strRef>
          </c:tx>
          <c:invertIfNegative val="0"/>
          <c:cat>
            <c:strRef>
              <c:f>'2018'!$B$4:$B$118</c:f>
              <c:strCache>
                <c:ptCount val="115"/>
                <c:pt idx="0">
                  <c:v>NOMBRE DEL INDICADOR</c:v>
                </c:pt>
                <c:pt idx="1">
                  <c:v>Caracterización Familiar (Población objeto 1000 familias para APS)</c:v>
                </c:pt>
                <c:pt idx="2">
                  <c:v>Proporción de implementación del proyecto de  APS</c:v>
                </c:pt>
                <c:pt idx="3">
                  <c:v>Integralidad en la Atencion población intervenida (Vinculados PYP)</c:v>
                </c:pt>
                <c:pt idx="4">
                  <c:v>Proporción  de pacientes con HTA controlada</c:v>
                </c:pt>
                <c:pt idx="5">
                  <c:v>Proporción de embarazo en adolescentes </c:v>
                </c:pt>
                <c:pt idx="6">
                  <c:v>Proporción de CPN con ARO que termina sin complicaciones</c:v>
                </c:pt>
                <c:pt idx="7">
                  <c:v>Proporción Bajo peso al nacer</c:v>
                </c:pt>
                <c:pt idx="8">
                  <c:v>Coberturas PyP</c:v>
                </c:pt>
                <c:pt idx="9">
                  <c:v>Curación de pacientes con TB </c:v>
                </c:pt>
                <c:pt idx="10">
                  <c:v>Proporción de ejecución  del plan de salud pública</c:v>
                </c:pt>
                <c:pt idx="11">
                  <c:v>Proporción de Población caracterizada y atendida en el programa médico en casa</c:v>
                </c:pt>
                <c:pt idx="12">
                  <c:v>Promedio Demanda inducida mensual</c:v>
                </c:pt>
                <c:pt idx="13">
                  <c:v>Promedio asignación de citas por plataforma tecnológica</c:v>
                </c:pt>
                <c:pt idx="14">
                  <c:v>Asignación de citas a población priorizada desde atención al usuario</c:v>
                </c:pt>
                <c:pt idx="15">
                  <c:v>Proporción  de usuarios afiliados en línea en la institución</c:v>
                </c:pt>
                <c:pt idx="16">
                  <c:v>Proporción de implementación de la  estrategia IAMI integral</c:v>
                </c:pt>
                <c:pt idx="17">
                  <c:v>Proporción de pacientes con perfiles farmacoterapéuticos en hospitalización</c:v>
                </c:pt>
                <c:pt idx="18">
                  <c:v>Proporción de adherencia a los 10 correctos</c:v>
                </c:pt>
                <c:pt idx="19">
                  <c:v>Proyectos de redes en los que se participa</c:v>
                </c:pt>
                <c:pt idx="20">
                  <c:v>Indice de eventos adversos </c:v>
                </c:pt>
                <c:pt idx="21">
                  <c:v>Indice de Infecciones asociadas a la atención en salud</c:v>
                </c:pt>
                <c:pt idx="22">
                  <c:v>Indice de Infecciones postprocedimiento</c:v>
                </c:pt>
                <c:pt idx="23">
                  <c:v>Proporción de adherencia al lavado de manos</c:v>
                </c:pt>
                <c:pt idx="24">
                  <c:v>Proporción de cumplimiento de normas de bioseguridad</c:v>
                </c:pt>
                <c:pt idx="25">
                  <c:v>Indice de accidentes e incidentes de trabajo - TALENTO HUMANO</c:v>
                </c:pt>
                <c:pt idx="26">
                  <c:v>Indice de vulneración de derechos </c:v>
                </c:pt>
                <c:pt idx="27">
                  <c:v>Satisfacción global del usuario</c:v>
                </c:pt>
                <c:pt idx="28">
                  <c:v>Indice combinado de satisfacción </c:v>
                </c:pt>
                <c:pt idx="29">
                  <c:v>Proporción de cumplimiento del plan de comunicaciones informativo</c:v>
                </c:pt>
                <c:pt idx="30">
                  <c:v>Proporción de cumplimiento del plan de comunicaciones organizacional</c:v>
                </c:pt>
                <c:pt idx="31">
                  <c:v>Evaluación del plan de implementación del fortalecimiento de medios</c:v>
                </c:pt>
                <c:pt idx="32">
                  <c:v>Evaluación del plan de implementación del fortalecimiento de la imagen corporativa</c:v>
                </c:pt>
                <c:pt idx="33">
                  <c:v>Proporción de actividades implementadas del plan de mercadeo </c:v>
                </c:pt>
                <c:pt idx="34">
                  <c:v>Proporción de caídas del canal de comunicaciones</c:v>
                </c:pt>
                <c:pt idx="35">
                  <c:v>Satisfacción con el servicio de  asignación de Citas desde el call center</c:v>
                </c:pt>
                <c:pt idx="36">
                  <c:v>Adherencia global a los  a los procesos</c:v>
                </c:pt>
                <c:pt idx="37">
                  <c:v>Proporción de procesos con procedimientos actualizados</c:v>
                </c:pt>
                <c:pt idx="38">
                  <c:v>Adherencia global a los modelos empresariales</c:v>
                </c:pt>
                <c:pt idx="39">
                  <c:v>Eficacia del plan de mejoramiento MECI</c:v>
                </c:pt>
                <c:pt idx="40">
                  <c:v>Proporción de cumplimiento del plan de implementación de la sistematización de MECI</c:v>
                </c:pt>
                <c:pt idx="41">
                  <c:v>Adherencia al  modelo de mejoramiento institucional</c:v>
                </c:pt>
                <c:pt idx="42">
                  <c:v>Proporción de cumplimiento del plan de implementación de la potenciación del software ISOlucion </c:v>
                </c:pt>
                <c:pt idx="43">
                  <c:v>Proporción de cumplimiento del plan de implementación del fortalecimiento del sistema de riesgos y eventos adversos-DRA VIVIANA</c:v>
                </c:pt>
                <c:pt idx="44">
                  <c:v>Proporción de cumplimiento del plan de implementación de la sistematización del software del MPS para manejo de eventos adversos-DRA. LUCELLY</c:v>
                </c:pt>
                <c:pt idx="45">
                  <c:v>Proporción de indicadores del BSC revisados y ajustados </c:v>
                </c:pt>
                <c:pt idx="46">
                  <c:v>Adherencia al modelo de referencia comparativa - LISTA DE CHEQUEO LUCELLY</c:v>
                </c:pt>
                <c:pt idx="47">
                  <c:v>Evaluación general del PAMEC y el programa de auditorias internas de la ESE</c:v>
                </c:pt>
                <c:pt idx="48">
                  <c:v>Proporción de cumplimiento del plan de implementación de la sistematización del PAMEC - LISTA DE CHEQUEO LUCELLY</c:v>
                </c:pt>
                <c:pt idx="49">
                  <c:v>Proporción de cumplimiento del plan de mejoramiento del SUH</c:v>
                </c:pt>
                <c:pt idx="50">
                  <c:v>Proporción de cumplimiento del plan de mejoramiento del SUA</c:v>
                </c:pt>
                <c:pt idx="51">
                  <c:v>Proporción de cumplimiento del plan de mejoramiento del MECI</c:v>
                </c:pt>
                <c:pt idx="52">
                  <c:v>Evaluación externa del ente acreditador</c:v>
                </c:pt>
                <c:pt idx="53">
                  <c:v>Evaluación externa del ente habilitador DSSA</c:v>
                </c:pt>
                <c:pt idx="54">
                  <c:v>calificación del MECI frente al DAFP</c:v>
                </c:pt>
                <c:pt idx="55">
                  <c:v>Evaluación frente a FENALCO</c:v>
                </c:pt>
                <c:pt idx="56">
                  <c:v>Proporción de cumplimiento del plan de implementación de NORMA DE CALIDAD para certificación de sistemas de información</c:v>
                </c:pt>
                <c:pt idx="57">
                  <c:v>Logros satisfactoriosa obtenidos en convocatorias de reconocimiento empresarial </c:v>
                </c:pt>
                <c:pt idx="58">
                  <c:v>Adherencia al modelo de escucha activa del cliente externo</c:v>
                </c:pt>
                <c:pt idx="59">
                  <c:v>Adherencia a procesos asistenciales </c:v>
                </c:pt>
                <c:pt idx="60">
                  <c:v>Proporción de estudios y diseños del proyecto, viabilizados y aprobados </c:v>
                </c:pt>
                <c:pt idx="61">
                  <c:v>Proporción de cumplimiento del proyecto "Adecuación de infraestructura física que permitan cumplir los estándares de habilitación de los servicios asistenciales"</c:v>
                </c:pt>
                <c:pt idx="62">
                  <c:v>Proporción de cumplimiento de la formulación del proyecto " Adecuación de la planta física de las tres sedes del  hospital a la norma sismo resistente NSR-10 y requisitos de habilitación" - CUMPLIMIENTO DEL CRONOGRAMA DE TRABAJO</c:v>
                </c:pt>
                <c:pt idx="63">
                  <c:v>Proporción de ejecución del proyecto "" Adecuación de la planta física de las tres sedes del  hospital a la norma sismo resistente NSR-10 y requisitos de habilitación" - CUMPLIMIENTO DEL CRONOGRAMA DE TRABAJO</c:v>
                </c:pt>
                <c:pt idx="64">
                  <c:v>Porcentaje global de cumplimiento de necesidades y acciones  identificadas de ambiente físico </c:v>
                </c:pt>
                <c:pt idx="65">
                  <c:v>Porcentaje de cumplimiento de las actividades priorizadas en ambiente de trabajo - SALUD OCUPACIONAL</c:v>
                </c:pt>
                <c:pt idx="66">
                  <c:v>Proporción de acciones de innovación implementadas para el fortalecimiento del modelo de responsabilidad social</c:v>
                </c:pt>
                <c:pt idx="67">
                  <c:v>Adherencia al  modelo de gestión por competencias de acuerdo a los criterios de la lista de chequeo</c:v>
                </c:pt>
                <c:pt idx="68">
                  <c:v>Proporciòn de perfiles y competencias ajustadas al modelo del DAFP</c:v>
                </c:pt>
                <c:pt idx="69">
                  <c:v>Proporción de funcionarios que conocen el manual de perfiles y competencias de su cargo</c:v>
                </c:pt>
                <c:pt idx="70">
                  <c:v>Porcentaje de cumplimiento del programa de reingenieria a la planeaciòn del talento humano</c:v>
                </c:pt>
                <c:pt idx="71">
                  <c:v>Porcentaje de implementación del estudio de cargas laborales </c:v>
                </c:pt>
                <c:pt idx="72">
                  <c:v>Porcentaje de cumplimiento del plan de implementaciòn para la reforma administrativa de la planta de cargos </c:v>
                </c:pt>
                <c:pt idx="73">
                  <c:v>Proporciòn de funcionarios vinculados que salieron evaluados satisfactoriamente con respecto a los compromisos concertados al momento de su vinculaciòn</c:v>
                </c:pt>
                <c:pt idx="74">
                  <c:v>Proporciòn de cumplimiento del programa de formaciòn con enfoque del ser, saber y hacer</c:v>
                </c:pt>
                <c:pt idx="75">
                  <c:v>Proporciòn de cumplimiento del programa de reinducciòn general y especìfica</c:v>
                </c:pt>
                <c:pt idx="76">
                  <c:v>Proporciòn de cumplimiento del programa de reentrenamiento</c:v>
                </c:pt>
                <c:pt idx="77">
                  <c:v>Proporciòn de cumplimiento del programa de certificaciòn de competencias del personal</c:v>
                </c:pt>
                <c:pt idx="78">
                  <c:v>Proporciòn de funcionarios con soportes evaluaciòn de competencias</c:v>
                </c:pt>
                <c:pt idx="79">
                  <c:v>Proporciòn de funcionarios con planes de mejora individual </c:v>
                </c:pt>
                <c:pt idx="80">
                  <c:v>Porcentaje de ejecuciòn del proyecto para adecuaciòn de gimnasio </c:v>
                </c:pt>
                <c:pt idx="81">
                  <c:v>Porcentaje de ejecuciòn del proyecto para adecuaciòn de auditorio</c:v>
                </c:pt>
                <c:pt idx="82">
                  <c:v>Porcentaje de implementaciòn del programa PILO</c:v>
                </c:pt>
                <c:pt idx="83">
                  <c:v>Procentaje de cumplimiento del programa de estilos de vida saludable </c:v>
                </c:pt>
                <c:pt idx="84">
                  <c:v>Procentaje de cumplimiento del programa de salud mental</c:v>
                </c:pt>
                <c:pt idx="85">
                  <c:v>Proporciòn de cumplimiento del plan de emergencias </c:v>
                </c:pt>
                <c:pt idx="86">
                  <c:v>Calificacìon de clima laboral</c:v>
                </c:pt>
                <c:pt idx="87">
                  <c:v>Proporciòn de cumplimiento del programa de preparaciòn para el retiro</c:v>
                </c:pt>
                <c:pt idx="88">
                  <c:v>Evaluaciòn del programa docente asistencial, de acuerdo a la lista de chequeo del Ministerio de educaciòn</c:v>
                </c:pt>
                <c:pt idx="89">
                  <c:v>Porcentaje general del cumplimiento de los programas de ejecuciòn de las campañas institucionales - CATALINA HERRERA</c:v>
                </c:pt>
                <c:pt idx="90">
                  <c:v>Evaluación del plan de implementación para actualización de las TRD</c:v>
                </c:pt>
                <c:pt idx="91">
                  <c:v>Evaluación del plan de implementación para la organización del fondo acumulado</c:v>
                </c:pt>
                <c:pt idx="92">
                  <c:v>Evaluación del plan de implementación para la articulación de las TRD con el control documental de ISOLUCION - LUCELLY</c:v>
                </c:pt>
                <c:pt idx="93">
                  <c:v>Proporción de los modulos u aplicativos del software Workmanager que se encuentran en uso</c:v>
                </c:pt>
                <c:pt idx="94">
                  <c:v>Indicador de Renovación tecnológica</c:v>
                </c:pt>
                <c:pt idx="95">
                  <c:v>Proporción de  cumplimiento implementación del sistema del nuevo software empresarial - MIGUEL ANGEL</c:v>
                </c:pt>
                <c:pt idx="96">
                  <c:v>Proporción de  cumplimiento de herramientas informaticas implementas o Actualizadas - MIGUEL ANGEL</c:v>
                </c:pt>
                <c:pt idx="97">
                  <c:v>Estado obsolescencias equipos Tecnológicos - MIGUEL ANGEL</c:v>
                </c:pt>
                <c:pt idx="98">
                  <c:v>Proporción de equipos actualizados  con software en la ESE</c:v>
                </c:pt>
                <c:pt idx="99">
                  <c:v>Examen de competencias Nuevas tecnologías - MIGUEL ANGEL</c:v>
                </c:pt>
                <c:pt idx="100">
                  <c:v>Proporción de cumplimiento del proyecto VOZ IP - MIGUEL ANGEL</c:v>
                </c:pt>
                <c:pt idx="101">
                  <c:v>Porcentaje de Glosas Aceptadas</c:v>
                </c:pt>
                <c:pt idx="102">
                  <c:v>Porcentaje de  Activos Fijos Costeados y Cargados a cada Servicio y Conciliados con el balance.</c:v>
                </c:pt>
                <c:pt idx="103">
                  <c:v>Numero Inventarios Realizados - EDWIN</c:v>
                </c:pt>
                <c:pt idx="104">
                  <c:v>Numero seguimientos registrados - EDWIN</c:v>
                </c:pt>
                <c:pt idx="105">
                  <c:v>Referenciaiones realizadas - LUCELLY</c:v>
                </c:pt>
                <c:pt idx="106">
                  <c:v>Bases de Distribución Construidas</c:v>
                </c:pt>
                <c:pt idx="107">
                  <c:v>Numero de Actualizaciones de los Costos</c:v>
                </c:pt>
                <c:pt idx="108">
                  <c:v>Proveedores Con Propuesta de Negociación</c:v>
                </c:pt>
                <c:pt idx="109">
                  <c:v>Análisis realizados a cada rubro presupuestal</c:v>
                </c:pt>
                <c:pt idx="110">
                  <c:v>Numero de Clientes institucionales con los cuales se hace cobro persuasivo de cartera</c:v>
                </c:pt>
                <c:pt idx="111">
                  <c:v>Cartera recuperada prejuridicos con abogados externos </c:v>
                </c:pt>
                <c:pt idx="112">
                  <c:v>Cartera recuperada cobro jurídico</c:v>
                </c:pt>
                <c:pt idx="113">
                  <c:v>Cartera recuperada  castigo de deudas</c:v>
                </c:pt>
                <c:pt idx="114">
                  <c:v>Cartera recuperada interna (funcionarios)</c:v>
                </c:pt>
              </c:strCache>
            </c:strRef>
          </c:cat>
          <c:val>
            <c:numRef>
              <c:f>'2018'!$H$4:$H$118</c:f>
              <c:numCache>
                <c:formatCode>0%</c:formatCode>
                <c:ptCount val="115"/>
                <c:pt idx="0" formatCode="General">
                  <c:v>0</c:v>
                </c:pt>
                <c:pt idx="1">
                  <c:v>0.4</c:v>
                </c:pt>
                <c:pt idx="2">
                  <c:v>0</c:v>
                </c:pt>
                <c:pt idx="3">
                  <c:v>0.9</c:v>
                </c:pt>
                <c:pt idx="4">
                  <c:v>0.93</c:v>
                </c:pt>
                <c:pt idx="5">
                  <c:v>0.31</c:v>
                </c:pt>
                <c:pt idx="6">
                  <c:v>0</c:v>
                </c:pt>
                <c:pt idx="7" formatCode="General">
                  <c:v>0</c:v>
                </c:pt>
                <c:pt idx="8">
                  <c:v>0.6</c:v>
                </c:pt>
                <c:pt idx="9">
                  <c:v>0.7</c:v>
                </c:pt>
                <c:pt idx="10" formatCode="0.0%">
                  <c:v>0.5</c:v>
                </c:pt>
                <c:pt idx="11" formatCode="0.0%">
                  <c:v>0.45</c:v>
                </c:pt>
                <c:pt idx="12" formatCode="General">
                  <c:v>1600</c:v>
                </c:pt>
                <c:pt idx="13">
                  <c:v>0</c:v>
                </c:pt>
                <c:pt idx="14">
                  <c:v>0.15</c:v>
                </c:pt>
                <c:pt idx="15">
                  <c:v>0.8</c:v>
                </c:pt>
                <c:pt idx="16">
                  <c:v>0.5</c:v>
                </c:pt>
                <c:pt idx="17">
                  <c:v>0.9</c:v>
                </c:pt>
                <c:pt idx="18" formatCode="General">
                  <c:v>0</c:v>
                </c:pt>
                <c:pt idx="19" formatCode="General">
                  <c:v>1</c:v>
                </c:pt>
                <c:pt idx="20" formatCode="General">
                  <c:v>0</c:v>
                </c:pt>
                <c:pt idx="21" formatCode="General">
                  <c:v>0</c:v>
                </c:pt>
                <c:pt idx="22" formatCode="General">
                  <c:v>0</c:v>
                </c:pt>
                <c:pt idx="23">
                  <c:v>0.96</c:v>
                </c:pt>
                <c:pt idx="24">
                  <c:v>0.97</c:v>
                </c:pt>
                <c:pt idx="25">
                  <c:v>5.4999999999999997E-3</c:v>
                </c:pt>
                <c:pt idx="26">
                  <c:v>0.02</c:v>
                </c:pt>
                <c:pt idx="27">
                  <c:v>0.95</c:v>
                </c:pt>
                <c:pt idx="28" formatCode="General">
                  <c:v>0.97</c:v>
                </c:pt>
                <c:pt idx="42">
                  <c:v>0.2</c:v>
                </c:pt>
                <c:pt idx="43">
                  <c:v>0.5</c:v>
                </c:pt>
                <c:pt idx="48">
                  <c:v>0.5</c:v>
                </c:pt>
                <c:pt idx="59">
                  <c:v>0.9</c:v>
                </c:pt>
                <c:pt idx="68">
                  <c:v>0.6</c:v>
                </c:pt>
                <c:pt idx="69">
                  <c:v>0.6</c:v>
                </c:pt>
                <c:pt idx="70">
                  <c:v>0.3</c:v>
                </c:pt>
                <c:pt idx="73">
                  <c:v>0.6</c:v>
                </c:pt>
                <c:pt idx="87">
                  <c:v>0.25</c:v>
                </c:pt>
                <c:pt idx="88">
                  <c:v>0.2</c:v>
                </c:pt>
                <c:pt idx="90">
                  <c:v>0.5</c:v>
                </c:pt>
                <c:pt idx="93">
                  <c:v>0.3</c:v>
                </c:pt>
                <c:pt idx="95">
                  <c:v>0.5</c:v>
                </c:pt>
                <c:pt idx="96">
                  <c:v>0.25</c:v>
                </c:pt>
                <c:pt idx="101">
                  <c:v>3.5000000000000003E-2</c:v>
                </c:pt>
                <c:pt idx="102">
                  <c:v>1</c:v>
                </c:pt>
                <c:pt idx="103" formatCode="General">
                  <c:v>3</c:v>
                </c:pt>
                <c:pt idx="104" formatCode="General">
                  <c:v>18</c:v>
                </c:pt>
                <c:pt idx="109" formatCode="General">
                  <c:v>18</c:v>
                </c:pt>
                <c:pt idx="110" formatCode="General">
                  <c:v>0</c:v>
                </c:pt>
                <c:pt idx="111" formatCode="#,##0">
                  <c:v>900000000</c:v>
                </c:pt>
                <c:pt idx="112" formatCode="#,##0">
                  <c:v>150000000</c:v>
                </c:pt>
                <c:pt idx="113" formatCode="#,##0">
                  <c:v>75000000</c:v>
                </c:pt>
                <c:pt idx="114" formatCode="#,##0">
                  <c:v>2500000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339-4CCE-8AA1-38336156AAF6}"/>
            </c:ext>
          </c:extLst>
        </c:ser>
        <c:ser>
          <c:idx val="6"/>
          <c:order val="6"/>
          <c:tx>
            <c:strRef>
              <c:f>'2018'!$I$3</c:f>
              <c:strCache>
                <c:ptCount val="1"/>
              </c:strCache>
            </c:strRef>
          </c:tx>
          <c:invertIfNegative val="0"/>
          <c:cat>
            <c:strRef>
              <c:f>'2018'!$B$4:$B$118</c:f>
              <c:strCache>
                <c:ptCount val="115"/>
                <c:pt idx="0">
                  <c:v>NOMBRE DEL INDICADOR</c:v>
                </c:pt>
                <c:pt idx="1">
                  <c:v>Caracterización Familiar (Población objeto 1000 familias para APS)</c:v>
                </c:pt>
                <c:pt idx="2">
                  <c:v>Proporción de implementación del proyecto de  APS</c:v>
                </c:pt>
                <c:pt idx="3">
                  <c:v>Integralidad en la Atencion población intervenida (Vinculados PYP)</c:v>
                </c:pt>
                <c:pt idx="4">
                  <c:v>Proporción  de pacientes con HTA controlada</c:v>
                </c:pt>
                <c:pt idx="5">
                  <c:v>Proporción de embarazo en adolescentes </c:v>
                </c:pt>
                <c:pt idx="6">
                  <c:v>Proporción de CPN con ARO que termina sin complicaciones</c:v>
                </c:pt>
                <c:pt idx="7">
                  <c:v>Proporción Bajo peso al nacer</c:v>
                </c:pt>
                <c:pt idx="8">
                  <c:v>Coberturas PyP</c:v>
                </c:pt>
                <c:pt idx="9">
                  <c:v>Curación de pacientes con TB </c:v>
                </c:pt>
                <c:pt idx="10">
                  <c:v>Proporción de ejecución  del plan de salud pública</c:v>
                </c:pt>
                <c:pt idx="11">
                  <c:v>Proporción de Población caracterizada y atendida en el programa médico en casa</c:v>
                </c:pt>
                <c:pt idx="12">
                  <c:v>Promedio Demanda inducida mensual</c:v>
                </c:pt>
                <c:pt idx="13">
                  <c:v>Promedio asignación de citas por plataforma tecnológica</c:v>
                </c:pt>
                <c:pt idx="14">
                  <c:v>Asignación de citas a población priorizada desde atención al usuario</c:v>
                </c:pt>
                <c:pt idx="15">
                  <c:v>Proporción  de usuarios afiliados en línea en la institución</c:v>
                </c:pt>
                <c:pt idx="16">
                  <c:v>Proporción de implementación de la  estrategia IAMI integral</c:v>
                </c:pt>
                <c:pt idx="17">
                  <c:v>Proporción de pacientes con perfiles farmacoterapéuticos en hospitalización</c:v>
                </c:pt>
                <c:pt idx="18">
                  <c:v>Proporción de adherencia a los 10 correctos</c:v>
                </c:pt>
                <c:pt idx="19">
                  <c:v>Proyectos de redes en los que se participa</c:v>
                </c:pt>
                <c:pt idx="20">
                  <c:v>Indice de eventos adversos </c:v>
                </c:pt>
                <c:pt idx="21">
                  <c:v>Indice de Infecciones asociadas a la atención en salud</c:v>
                </c:pt>
                <c:pt idx="22">
                  <c:v>Indice de Infecciones postprocedimiento</c:v>
                </c:pt>
                <c:pt idx="23">
                  <c:v>Proporción de adherencia al lavado de manos</c:v>
                </c:pt>
                <c:pt idx="24">
                  <c:v>Proporción de cumplimiento de normas de bioseguridad</c:v>
                </c:pt>
                <c:pt idx="25">
                  <c:v>Indice de accidentes e incidentes de trabajo - TALENTO HUMANO</c:v>
                </c:pt>
                <c:pt idx="26">
                  <c:v>Indice de vulneración de derechos </c:v>
                </c:pt>
                <c:pt idx="27">
                  <c:v>Satisfacción global del usuario</c:v>
                </c:pt>
                <c:pt idx="28">
                  <c:v>Indice combinado de satisfacción </c:v>
                </c:pt>
                <c:pt idx="29">
                  <c:v>Proporción de cumplimiento del plan de comunicaciones informativo</c:v>
                </c:pt>
                <c:pt idx="30">
                  <c:v>Proporción de cumplimiento del plan de comunicaciones organizacional</c:v>
                </c:pt>
                <c:pt idx="31">
                  <c:v>Evaluación del plan de implementación del fortalecimiento de medios</c:v>
                </c:pt>
                <c:pt idx="32">
                  <c:v>Evaluación del plan de implementación del fortalecimiento de la imagen corporativa</c:v>
                </c:pt>
                <c:pt idx="33">
                  <c:v>Proporción de actividades implementadas del plan de mercadeo </c:v>
                </c:pt>
                <c:pt idx="34">
                  <c:v>Proporción de caídas del canal de comunicaciones</c:v>
                </c:pt>
                <c:pt idx="35">
                  <c:v>Satisfacción con el servicio de  asignación de Citas desde el call center</c:v>
                </c:pt>
                <c:pt idx="36">
                  <c:v>Adherencia global a los  a los procesos</c:v>
                </c:pt>
                <c:pt idx="37">
                  <c:v>Proporción de procesos con procedimientos actualizados</c:v>
                </c:pt>
                <c:pt idx="38">
                  <c:v>Adherencia global a los modelos empresariales</c:v>
                </c:pt>
                <c:pt idx="39">
                  <c:v>Eficacia del plan de mejoramiento MECI</c:v>
                </c:pt>
                <c:pt idx="40">
                  <c:v>Proporción de cumplimiento del plan de implementación de la sistematización de MECI</c:v>
                </c:pt>
                <c:pt idx="41">
                  <c:v>Adherencia al  modelo de mejoramiento institucional</c:v>
                </c:pt>
                <c:pt idx="42">
                  <c:v>Proporción de cumplimiento del plan de implementación de la potenciación del software ISOlucion </c:v>
                </c:pt>
                <c:pt idx="43">
                  <c:v>Proporción de cumplimiento del plan de implementación del fortalecimiento del sistema de riesgos y eventos adversos-DRA VIVIANA</c:v>
                </c:pt>
                <c:pt idx="44">
                  <c:v>Proporción de cumplimiento del plan de implementación de la sistematización del software del MPS para manejo de eventos adversos-DRA. LUCELLY</c:v>
                </c:pt>
                <c:pt idx="45">
                  <c:v>Proporción de indicadores del BSC revisados y ajustados </c:v>
                </c:pt>
                <c:pt idx="46">
                  <c:v>Adherencia al modelo de referencia comparativa - LISTA DE CHEQUEO LUCELLY</c:v>
                </c:pt>
                <c:pt idx="47">
                  <c:v>Evaluación general del PAMEC y el programa de auditorias internas de la ESE</c:v>
                </c:pt>
                <c:pt idx="48">
                  <c:v>Proporción de cumplimiento del plan de implementación de la sistematización del PAMEC - LISTA DE CHEQUEO LUCELLY</c:v>
                </c:pt>
                <c:pt idx="49">
                  <c:v>Proporción de cumplimiento del plan de mejoramiento del SUH</c:v>
                </c:pt>
                <c:pt idx="50">
                  <c:v>Proporción de cumplimiento del plan de mejoramiento del SUA</c:v>
                </c:pt>
                <c:pt idx="51">
                  <c:v>Proporción de cumplimiento del plan de mejoramiento del MECI</c:v>
                </c:pt>
                <c:pt idx="52">
                  <c:v>Evaluación externa del ente acreditador</c:v>
                </c:pt>
                <c:pt idx="53">
                  <c:v>Evaluación externa del ente habilitador DSSA</c:v>
                </c:pt>
                <c:pt idx="54">
                  <c:v>calificación del MECI frente al DAFP</c:v>
                </c:pt>
                <c:pt idx="55">
                  <c:v>Evaluación frente a FENALCO</c:v>
                </c:pt>
                <c:pt idx="56">
                  <c:v>Proporción de cumplimiento del plan de implementación de NORMA DE CALIDAD para certificación de sistemas de información</c:v>
                </c:pt>
                <c:pt idx="57">
                  <c:v>Logros satisfactoriosa obtenidos en convocatorias de reconocimiento empresarial </c:v>
                </c:pt>
                <c:pt idx="58">
                  <c:v>Adherencia al modelo de escucha activa del cliente externo</c:v>
                </c:pt>
                <c:pt idx="59">
                  <c:v>Adherencia a procesos asistenciales </c:v>
                </c:pt>
                <c:pt idx="60">
                  <c:v>Proporción de estudios y diseños del proyecto, viabilizados y aprobados </c:v>
                </c:pt>
                <c:pt idx="61">
                  <c:v>Proporción de cumplimiento del proyecto "Adecuación de infraestructura física que permitan cumplir los estándares de habilitación de los servicios asistenciales"</c:v>
                </c:pt>
                <c:pt idx="62">
                  <c:v>Proporción de cumplimiento de la formulación del proyecto " Adecuación de la planta física de las tres sedes del  hospital a la norma sismo resistente NSR-10 y requisitos de habilitación" - CUMPLIMIENTO DEL CRONOGRAMA DE TRABAJO</c:v>
                </c:pt>
                <c:pt idx="63">
                  <c:v>Proporción de ejecución del proyecto "" Adecuación de la planta física de las tres sedes del  hospital a la norma sismo resistente NSR-10 y requisitos de habilitación" - CUMPLIMIENTO DEL CRONOGRAMA DE TRABAJO</c:v>
                </c:pt>
                <c:pt idx="64">
                  <c:v>Porcentaje global de cumplimiento de necesidades y acciones  identificadas de ambiente físico </c:v>
                </c:pt>
                <c:pt idx="65">
                  <c:v>Porcentaje de cumplimiento de las actividades priorizadas en ambiente de trabajo - SALUD OCUPACIONAL</c:v>
                </c:pt>
                <c:pt idx="66">
                  <c:v>Proporción de acciones de innovación implementadas para el fortalecimiento del modelo de responsabilidad social</c:v>
                </c:pt>
                <c:pt idx="67">
                  <c:v>Adherencia al  modelo de gestión por competencias de acuerdo a los criterios de la lista de chequeo</c:v>
                </c:pt>
                <c:pt idx="68">
                  <c:v>Proporciòn de perfiles y competencias ajustadas al modelo del DAFP</c:v>
                </c:pt>
                <c:pt idx="69">
                  <c:v>Proporción de funcionarios que conocen el manual de perfiles y competencias de su cargo</c:v>
                </c:pt>
                <c:pt idx="70">
                  <c:v>Porcentaje de cumplimiento del programa de reingenieria a la planeaciòn del talento humano</c:v>
                </c:pt>
                <c:pt idx="71">
                  <c:v>Porcentaje de implementación del estudio de cargas laborales </c:v>
                </c:pt>
                <c:pt idx="72">
                  <c:v>Porcentaje de cumplimiento del plan de implementaciòn para la reforma administrativa de la planta de cargos </c:v>
                </c:pt>
                <c:pt idx="73">
                  <c:v>Proporciòn de funcionarios vinculados que salieron evaluados satisfactoriamente con respecto a los compromisos concertados al momento de su vinculaciòn</c:v>
                </c:pt>
                <c:pt idx="74">
                  <c:v>Proporciòn de cumplimiento del programa de formaciòn con enfoque del ser, saber y hacer</c:v>
                </c:pt>
                <c:pt idx="75">
                  <c:v>Proporciòn de cumplimiento del programa de reinducciòn general y especìfica</c:v>
                </c:pt>
                <c:pt idx="76">
                  <c:v>Proporciòn de cumplimiento del programa de reentrenamiento</c:v>
                </c:pt>
                <c:pt idx="77">
                  <c:v>Proporciòn de cumplimiento del programa de certificaciòn de competencias del personal</c:v>
                </c:pt>
                <c:pt idx="78">
                  <c:v>Proporciòn de funcionarios con soportes evaluaciòn de competencias</c:v>
                </c:pt>
                <c:pt idx="79">
                  <c:v>Proporciòn de funcionarios con planes de mejora individual </c:v>
                </c:pt>
                <c:pt idx="80">
                  <c:v>Porcentaje de ejecuciòn del proyecto para adecuaciòn de gimnasio </c:v>
                </c:pt>
                <c:pt idx="81">
                  <c:v>Porcentaje de ejecuciòn del proyecto para adecuaciòn de auditorio</c:v>
                </c:pt>
                <c:pt idx="82">
                  <c:v>Porcentaje de implementaciòn del programa PILO</c:v>
                </c:pt>
                <c:pt idx="83">
                  <c:v>Procentaje de cumplimiento del programa de estilos de vida saludable </c:v>
                </c:pt>
                <c:pt idx="84">
                  <c:v>Procentaje de cumplimiento del programa de salud mental</c:v>
                </c:pt>
                <c:pt idx="85">
                  <c:v>Proporciòn de cumplimiento del plan de emergencias </c:v>
                </c:pt>
                <c:pt idx="86">
                  <c:v>Calificacìon de clima laboral</c:v>
                </c:pt>
                <c:pt idx="87">
                  <c:v>Proporciòn de cumplimiento del programa de preparaciòn para el retiro</c:v>
                </c:pt>
                <c:pt idx="88">
                  <c:v>Evaluaciòn del programa docente asistencial, de acuerdo a la lista de chequeo del Ministerio de educaciòn</c:v>
                </c:pt>
                <c:pt idx="89">
                  <c:v>Porcentaje general del cumplimiento de los programas de ejecuciòn de las campañas institucionales - CATALINA HERRERA</c:v>
                </c:pt>
                <c:pt idx="90">
                  <c:v>Evaluación del plan de implementación para actualización de las TRD</c:v>
                </c:pt>
                <c:pt idx="91">
                  <c:v>Evaluación del plan de implementación para la organización del fondo acumulado</c:v>
                </c:pt>
                <c:pt idx="92">
                  <c:v>Evaluación del plan de implementación para la articulación de las TRD con el control documental de ISOLUCION - LUCELLY</c:v>
                </c:pt>
                <c:pt idx="93">
                  <c:v>Proporción de los modulos u aplicativos del software Workmanager que se encuentran en uso</c:v>
                </c:pt>
                <c:pt idx="94">
                  <c:v>Indicador de Renovación tecnológica</c:v>
                </c:pt>
                <c:pt idx="95">
                  <c:v>Proporción de  cumplimiento implementación del sistema del nuevo software empresarial - MIGUEL ANGEL</c:v>
                </c:pt>
                <c:pt idx="96">
                  <c:v>Proporción de  cumplimiento de herramientas informaticas implementas o Actualizadas - MIGUEL ANGEL</c:v>
                </c:pt>
                <c:pt idx="97">
                  <c:v>Estado obsolescencias equipos Tecnológicos - MIGUEL ANGEL</c:v>
                </c:pt>
                <c:pt idx="98">
                  <c:v>Proporción de equipos actualizados  con software en la ESE</c:v>
                </c:pt>
                <c:pt idx="99">
                  <c:v>Examen de competencias Nuevas tecnologías - MIGUEL ANGEL</c:v>
                </c:pt>
                <c:pt idx="100">
                  <c:v>Proporción de cumplimiento del proyecto VOZ IP - MIGUEL ANGEL</c:v>
                </c:pt>
                <c:pt idx="101">
                  <c:v>Porcentaje de Glosas Aceptadas</c:v>
                </c:pt>
                <c:pt idx="102">
                  <c:v>Porcentaje de  Activos Fijos Costeados y Cargados a cada Servicio y Conciliados con el balance.</c:v>
                </c:pt>
                <c:pt idx="103">
                  <c:v>Numero Inventarios Realizados - EDWIN</c:v>
                </c:pt>
                <c:pt idx="104">
                  <c:v>Numero seguimientos registrados - EDWIN</c:v>
                </c:pt>
                <c:pt idx="105">
                  <c:v>Referenciaiones realizadas - LUCELLY</c:v>
                </c:pt>
                <c:pt idx="106">
                  <c:v>Bases de Distribución Construidas</c:v>
                </c:pt>
                <c:pt idx="107">
                  <c:v>Numero de Actualizaciones de los Costos</c:v>
                </c:pt>
                <c:pt idx="108">
                  <c:v>Proveedores Con Propuesta de Negociación</c:v>
                </c:pt>
                <c:pt idx="109">
                  <c:v>Análisis realizados a cada rubro presupuestal</c:v>
                </c:pt>
                <c:pt idx="110">
                  <c:v>Numero de Clientes institucionales con los cuales se hace cobro persuasivo de cartera</c:v>
                </c:pt>
                <c:pt idx="111">
                  <c:v>Cartera recuperada prejuridicos con abogados externos </c:v>
                </c:pt>
                <c:pt idx="112">
                  <c:v>Cartera recuperada cobro jurídico</c:v>
                </c:pt>
                <c:pt idx="113">
                  <c:v>Cartera recuperada  castigo de deudas</c:v>
                </c:pt>
                <c:pt idx="114">
                  <c:v>Cartera recuperada interna (funcionarios)</c:v>
                </c:pt>
              </c:strCache>
            </c:strRef>
          </c:cat>
          <c:val>
            <c:numRef>
              <c:f>'2018'!$I$4:$I$118</c:f>
              <c:numCache>
                <c:formatCode>0%</c:formatCode>
                <c:ptCount val="115"/>
                <c:pt idx="0" formatCode="General">
                  <c:v>0</c:v>
                </c:pt>
                <c:pt idx="1">
                  <c:v>0.8</c:v>
                </c:pt>
                <c:pt idx="2">
                  <c:v>0</c:v>
                </c:pt>
                <c:pt idx="3">
                  <c:v>0.9</c:v>
                </c:pt>
                <c:pt idx="4">
                  <c:v>0.93</c:v>
                </c:pt>
                <c:pt idx="5">
                  <c:v>0.3</c:v>
                </c:pt>
                <c:pt idx="6">
                  <c:v>0</c:v>
                </c:pt>
                <c:pt idx="7" formatCode="General">
                  <c:v>0</c:v>
                </c:pt>
                <c:pt idx="8">
                  <c:v>0.65</c:v>
                </c:pt>
                <c:pt idx="9">
                  <c:v>0.7</c:v>
                </c:pt>
                <c:pt idx="10" formatCode="0.0%">
                  <c:v>1</c:v>
                </c:pt>
                <c:pt idx="11" formatCode="0.0%">
                  <c:v>0.9</c:v>
                </c:pt>
                <c:pt idx="12" formatCode="General">
                  <c:v>1600</c:v>
                </c:pt>
                <c:pt idx="13">
                  <c:v>0.1</c:v>
                </c:pt>
                <c:pt idx="14">
                  <c:v>0.2</c:v>
                </c:pt>
                <c:pt idx="15">
                  <c:v>0.8</c:v>
                </c:pt>
                <c:pt idx="16">
                  <c:v>0.6</c:v>
                </c:pt>
                <c:pt idx="17">
                  <c:v>0.9</c:v>
                </c:pt>
                <c:pt idx="18" formatCode="General">
                  <c:v>0</c:v>
                </c:pt>
                <c:pt idx="19" formatCode="General">
                  <c:v>2</c:v>
                </c:pt>
                <c:pt idx="20" formatCode="General">
                  <c:v>0</c:v>
                </c:pt>
                <c:pt idx="21" formatCode="General">
                  <c:v>0</c:v>
                </c:pt>
                <c:pt idx="22" formatCode="General">
                  <c:v>0</c:v>
                </c:pt>
                <c:pt idx="23">
                  <c:v>0.97</c:v>
                </c:pt>
                <c:pt idx="24">
                  <c:v>0.97</c:v>
                </c:pt>
                <c:pt idx="25">
                  <c:v>0.01</c:v>
                </c:pt>
                <c:pt idx="26">
                  <c:v>0.02</c:v>
                </c:pt>
                <c:pt idx="27">
                  <c:v>0.95</c:v>
                </c:pt>
                <c:pt idx="28" formatCode="General">
                  <c:v>0.97</c:v>
                </c:pt>
                <c:pt idx="29">
                  <c:v>0.7</c:v>
                </c:pt>
                <c:pt idx="30">
                  <c:v>0.7</c:v>
                </c:pt>
                <c:pt idx="31">
                  <c:v>0.7</c:v>
                </c:pt>
                <c:pt idx="32">
                  <c:v>0.7</c:v>
                </c:pt>
                <c:pt idx="33">
                  <c:v>0.34</c:v>
                </c:pt>
                <c:pt idx="34" formatCode="General">
                  <c:v>2</c:v>
                </c:pt>
                <c:pt idx="35">
                  <c:v>0.7</c:v>
                </c:pt>
                <c:pt idx="36">
                  <c:v>0.82</c:v>
                </c:pt>
                <c:pt idx="37">
                  <c:v>0.8</c:v>
                </c:pt>
                <c:pt idx="38">
                  <c:v>0.7</c:v>
                </c:pt>
                <c:pt idx="39">
                  <c:v>0.9</c:v>
                </c:pt>
                <c:pt idx="40">
                  <c:v>0.5</c:v>
                </c:pt>
                <c:pt idx="41">
                  <c:v>0.6</c:v>
                </c:pt>
                <c:pt idx="42">
                  <c:v>0.4</c:v>
                </c:pt>
                <c:pt idx="43">
                  <c:v>1</c:v>
                </c:pt>
                <c:pt idx="44">
                  <c:v>0.5</c:v>
                </c:pt>
                <c:pt idx="45">
                  <c:v>0.5</c:v>
                </c:pt>
                <c:pt idx="46">
                  <c:v>0.7</c:v>
                </c:pt>
                <c:pt idx="47">
                  <c:v>0.7</c:v>
                </c:pt>
                <c:pt idx="48">
                  <c:v>1</c:v>
                </c:pt>
                <c:pt idx="49">
                  <c:v>1</c:v>
                </c:pt>
                <c:pt idx="50">
                  <c:v>0.9</c:v>
                </c:pt>
                <c:pt idx="51">
                  <c:v>0.9</c:v>
                </c:pt>
                <c:pt idx="52" formatCode="General">
                  <c:v>0</c:v>
                </c:pt>
                <c:pt idx="53">
                  <c:v>1</c:v>
                </c:pt>
                <c:pt idx="54">
                  <c:v>0.9</c:v>
                </c:pt>
                <c:pt idx="55" formatCode="General">
                  <c:v>0</c:v>
                </c:pt>
                <c:pt idx="57" formatCode="General">
                  <c:v>0</c:v>
                </c:pt>
                <c:pt idx="58">
                  <c:v>0.6</c:v>
                </c:pt>
                <c:pt idx="59">
                  <c:v>0.9</c:v>
                </c:pt>
                <c:pt idx="60" formatCode="General">
                  <c:v>0</c:v>
                </c:pt>
                <c:pt idx="61" formatCode="General">
                  <c:v>0</c:v>
                </c:pt>
                <c:pt idx="62">
                  <c:v>1</c:v>
                </c:pt>
                <c:pt idx="63">
                  <c:v>1</c:v>
                </c:pt>
                <c:pt idx="64">
                  <c:v>0.8</c:v>
                </c:pt>
                <c:pt idx="65">
                  <c:v>0.7</c:v>
                </c:pt>
                <c:pt idx="66">
                  <c:v>0.25</c:v>
                </c:pt>
                <c:pt idx="67">
                  <c:v>0.7</c:v>
                </c:pt>
                <c:pt idx="68">
                  <c:v>1</c:v>
                </c:pt>
                <c:pt idx="69">
                  <c:v>0.8</c:v>
                </c:pt>
                <c:pt idx="70">
                  <c:v>0.6</c:v>
                </c:pt>
                <c:pt idx="71">
                  <c:v>0.8</c:v>
                </c:pt>
                <c:pt idx="72">
                  <c:v>0.5</c:v>
                </c:pt>
                <c:pt idx="74">
                  <c:v>0.8</c:v>
                </c:pt>
                <c:pt idx="75">
                  <c:v>0.7</c:v>
                </c:pt>
                <c:pt idx="76">
                  <c:v>0.7</c:v>
                </c:pt>
                <c:pt idx="77">
                  <c:v>0.3</c:v>
                </c:pt>
                <c:pt idx="78">
                  <c:v>0.7</c:v>
                </c:pt>
                <c:pt idx="79">
                  <c:v>0.7</c:v>
                </c:pt>
                <c:pt idx="80">
                  <c:v>0.5</c:v>
                </c:pt>
                <c:pt idx="81">
                  <c:v>0.5</c:v>
                </c:pt>
                <c:pt idx="82">
                  <c:v>0.3</c:v>
                </c:pt>
                <c:pt idx="83">
                  <c:v>0.25</c:v>
                </c:pt>
                <c:pt idx="84">
                  <c:v>0.25</c:v>
                </c:pt>
                <c:pt idx="85">
                  <c:v>0.25</c:v>
                </c:pt>
                <c:pt idx="86">
                  <c:v>0.8</c:v>
                </c:pt>
                <c:pt idx="87">
                  <c:v>0.5</c:v>
                </c:pt>
                <c:pt idx="88">
                  <c:v>0.6</c:v>
                </c:pt>
                <c:pt idx="89">
                  <c:v>0.6</c:v>
                </c:pt>
                <c:pt idx="90">
                  <c:v>1</c:v>
                </c:pt>
                <c:pt idx="91">
                  <c:v>1</c:v>
                </c:pt>
                <c:pt idx="92">
                  <c:v>0.3</c:v>
                </c:pt>
                <c:pt idx="93">
                  <c:v>0.6</c:v>
                </c:pt>
                <c:pt idx="94">
                  <c:v>0.35</c:v>
                </c:pt>
                <c:pt idx="95">
                  <c:v>1</c:v>
                </c:pt>
                <c:pt idx="96">
                  <c:v>0.5</c:v>
                </c:pt>
                <c:pt idx="97">
                  <c:v>0.45</c:v>
                </c:pt>
                <c:pt idx="98">
                  <c:v>0.33</c:v>
                </c:pt>
                <c:pt idx="99">
                  <c:v>0.7</c:v>
                </c:pt>
                <c:pt idx="100">
                  <c:v>0.3</c:v>
                </c:pt>
                <c:pt idx="101">
                  <c:v>0.03</c:v>
                </c:pt>
                <c:pt idx="102">
                  <c:v>1</c:v>
                </c:pt>
                <c:pt idx="103" formatCode="General">
                  <c:v>4</c:v>
                </c:pt>
                <c:pt idx="104" formatCode="General">
                  <c:v>24</c:v>
                </c:pt>
                <c:pt idx="105" formatCode="General">
                  <c:v>5</c:v>
                </c:pt>
                <c:pt idx="106">
                  <c:v>1</c:v>
                </c:pt>
                <c:pt idx="107" formatCode="General">
                  <c:v>1</c:v>
                </c:pt>
                <c:pt idx="108">
                  <c:v>1</c:v>
                </c:pt>
                <c:pt idx="109" formatCode="General">
                  <c:v>24</c:v>
                </c:pt>
                <c:pt idx="110">
                  <c:v>0.9</c:v>
                </c:pt>
                <c:pt idx="111" formatCode="General">
                  <c:v>0</c:v>
                </c:pt>
                <c:pt idx="112" formatCode="#,##0">
                  <c:v>300000000</c:v>
                </c:pt>
                <c:pt idx="113" formatCode="#,##0">
                  <c:v>150000000</c:v>
                </c:pt>
                <c:pt idx="114" formatCode="General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339-4CCE-8AA1-38336156AAF6}"/>
            </c:ext>
          </c:extLst>
        </c:ser>
        <c:ser>
          <c:idx val="7"/>
          <c:order val="7"/>
          <c:tx>
            <c:strRef>
              <c:f>'2018'!$J$3</c:f>
              <c:strCache>
                <c:ptCount val="1"/>
              </c:strCache>
            </c:strRef>
          </c:tx>
          <c:invertIfNegative val="0"/>
          <c:cat>
            <c:strRef>
              <c:f>'2018'!$B$4:$B$118</c:f>
              <c:strCache>
                <c:ptCount val="115"/>
                <c:pt idx="0">
                  <c:v>NOMBRE DEL INDICADOR</c:v>
                </c:pt>
                <c:pt idx="1">
                  <c:v>Caracterización Familiar (Población objeto 1000 familias para APS)</c:v>
                </c:pt>
                <c:pt idx="2">
                  <c:v>Proporción de implementación del proyecto de  APS</c:v>
                </c:pt>
                <c:pt idx="3">
                  <c:v>Integralidad en la Atencion población intervenida (Vinculados PYP)</c:v>
                </c:pt>
                <c:pt idx="4">
                  <c:v>Proporción  de pacientes con HTA controlada</c:v>
                </c:pt>
                <c:pt idx="5">
                  <c:v>Proporción de embarazo en adolescentes </c:v>
                </c:pt>
                <c:pt idx="6">
                  <c:v>Proporción de CPN con ARO que termina sin complicaciones</c:v>
                </c:pt>
                <c:pt idx="7">
                  <c:v>Proporción Bajo peso al nacer</c:v>
                </c:pt>
                <c:pt idx="8">
                  <c:v>Coberturas PyP</c:v>
                </c:pt>
                <c:pt idx="9">
                  <c:v>Curación de pacientes con TB </c:v>
                </c:pt>
                <c:pt idx="10">
                  <c:v>Proporción de ejecución  del plan de salud pública</c:v>
                </c:pt>
                <c:pt idx="11">
                  <c:v>Proporción de Población caracterizada y atendida en el programa médico en casa</c:v>
                </c:pt>
                <c:pt idx="12">
                  <c:v>Promedio Demanda inducida mensual</c:v>
                </c:pt>
                <c:pt idx="13">
                  <c:v>Promedio asignación de citas por plataforma tecnológica</c:v>
                </c:pt>
                <c:pt idx="14">
                  <c:v>Asignación de citas a población priorizada desde atención al usuario</c:v>
                </c:pt>
                <c:pt idx="15">
                  <c:v>Proporción  de usuarios afiliados en línea en la institución</c:v>
                </c:pt>
                <c:pt idx="16">
                  <c:v>Proporción de implementación de la  estrategia IAMI integral</c:v>
                </c:pt>
                <c:pt idx="17">
                  <c:v>Proporción de pacientes con perfiles farmacoterapéuticos en hospitalización</c:v>
                </c:pt>
                <c:pt idx="18">
                  <c:v>Proporción de adherencia a los 10 correctos</c:v>
                </c:pt>
                <c:pt idx="19">
                  <c:v>Proyectos de redes en los que se participa</c:v>
                </c:pt>
                <c:pt idx="20">
                  <c:v>Indice de eventos adversos </c:v>
                </c:pt>
                <c:pt idx="21">
                  <c:v>Indice de Infecciones asociadas a la atención en salud</c:v>
                </c:pt>
                <c:pt idx="22">
                  <c:v>Indice de Infecciones postprocedimiento</c:v>
                </c:pt>
                <c:pt idx="23">
                  <c:v>Proporción de adherencia al lavado de manos</c:v>
                </c:pt>
                <c:pt idx="24">
                  <c:v>Proporción de cumplimiento de normas de bioseguridad</c:v>
                </c:pt>
                <c:pt idx="25">
                  <c:v>Indice de accidentes e incidentes de trabajo - TALENTO HUMANO</c:v>
                </c:pt>
                <c:pt idx="26">
                  <c:v>Indice de vulneración de derechos </c:v>
                </c:pt>
                <c:pt idx="27">
                  <c:v>Satisfacción global del usuario</c:v>
                </c:pt>
                <c:pt idx="28">
                  <c:v>Indice combinado de satisfacción </c:v>
                </c:pt>
                <c:pt idx="29">
                  <c:v>Proporción de cumplimiento del plan de comunicaciones informativo</c:v>
                </c:pt>
                <c:pt idx="30">
                  <c:v>Proporción de cumplimiento del plan de comunicaciones organizacional</c:v>
                </c:pt>
                <c:pt idx="31">
                  <c:v>Evaluación del plan de implementación del fortalecimiento de medios</c:v>
                </c:pt>
                <c:pt idx="32">
                  <c:v>Evaluación del plan de implementación del fortalecimiento de la imagen corporativa</c:v>
                </c:pt>
                <c:pt idx="33">
                  <c:v>Proporción de actividades implementadas del plan de mercadeo </c:v>
                </c:pt>
                <c:pt idx="34">
                  <c:v>Proporción de caídas del canal de comunicaciones</c:v>
                </c:pt>
                <c:pt idx="35">
                  <c:v>Satisfacción con el servicio de  asignación de Citas desde el call center</c:v>
                </c:pt>
                <c:pt idx="36">
                  <c:v>Adherencia global a los  a los procesos</c:v>
                </c:pt>
                <c:pt idx="37">
                  <c:v>Proporción de procesos con procedimientos actualizados</c:v>
                </c:pt>
                <c:pt idx="38">
                  <c:v>Adherencia global a los modelos empresariales</c:v>
                </c:pt>
                <c:pt idx="39">
                  <c:v>Eficacia del plan de mejoramiento MECI</c:v>
                </c:pt>
                <c:pt idx="40">
                  <c:v>Proporción de cumplimiento del plan de implementación de la sistematización de MECI</c:v>
                </c:pt>
                <c:pt idx="41">
                  <c:v>Adherencia al  modelo de mejoramiento institucional</c:v>
                </c:pt>
                <c:pt idx="42">
                  <c:v>Proporción de cumplimiento del plan de implementación de la potenciación del software ISOlucion </c:v>
                </c:pt>
                <c:pt idx="43">
                  <c:v>Proporción de cumplimiento del plan de implementación del fortalecimiento del sistema de riesgos y eventos adversos-DRA VIVIANA</c:v>
                </c:pt>
                <c:pt idx="44">
                  <c:v>Proporción de cumplimiento del plan de implementación de la sistematización del software del MPS para manejo de eventos adversos-DRA. LUCELLY</c:v>
                </c:pt>
                <c:pt idx="45">
                  <c:v>Proporción de indicadores del BSC revisados y ajustados </c:v>
                </c:pt>
                <c:pt idx="46">
                  <c:v>Adherencia al modelo de referencia comparativa - LISTA DE CHEQUEO LUCELLY</c:v>
                </c:pt>
                <c:pt idx="47">
                  <c:v>Evaluación general del PAMEC y el programa de auditorias internas de la ESE</c:v>
                </c:pt>
                <c:pt idx="48">
                  <c:v>Proporción de cumplimiento del plan de implementación de la sistematización del PAMEC - LISTA DE CHEQUEO LUCELLY</c:v>
                </c:pt>
                <c:pt idx="49">
                  <c:v>Proporción de cumplimiento del plan de mejoramiento del SUH</c:v>
                </c:pt>
                <c:pt idx="50">
                  <c:v>Proporción de cumplimiento del plan de mejoramiento del SUA</c:v>
                </c:pt>
                <c:pt idx="51">
                  <c:v>Proporción de cumplimiento del plan de mejoramiento del MECI</c:v>
                </c:pt>
                <c:pt idx="52">
                  <c:v>Evaluación externa del ente acreditador</c:v>
                </c:pt>
                <c:pt idx="53">
                  <c:v>Evaluación externa del ente habilitador DSSA</c:v>
                </c:pt>
                <c:pt idx="54">
                  <c:v>calificación del MECI frente al DAFP</c:v>
                </c:pt>
                <c:pt idx="55">
                  <c:v>Evaluación frente a FENALCO</c:v>
                </c:pt>
                <c:pt idx="56">
                  <c:v>Proporción de cumplimiento del plan de implementación de NORMA DE CALIDAD para certificación de sistemas de información</c:v>
                </c:pt>
                <c:pt idx="57">
                  <c:v>Logros satisfactoriosa obtenidos en convocatorias de reconocimiento empresarial </c:v>
                </c:pt>
                <c:pt idx="58">
                  <c:v>Adherencia al modelo de escucha activa del cliente externo</c:v>
                </c:pt>
                <c:pt idx="59">
                  <c:v>Adherencia a procesos asistenciales </c:v>
                </c:pt>
                <c:pt idx="60">
                  <c:v>Proporción de estudios y diseños del proyecto, viabilizados y aprobados </c:v>
                </c:pt>
                <c:pt idx="61">
                  <c:v>Proporción de cumplimiento del proyecto "Adecuación de infraestructura física que permitan cumplir los estándares de habilitación de los servicios asistenciales"</c:v>
                </c:pt>
                <c:pt idx="62">
                  <c:v>Proporción de cumplimiento de la formulación del proyecto " Adecuación de la planta física de las tres sedes del  hospital a la norma sismo resistente NSR-10 y requisitos de habilitación" - CUMPLIMIENTO DEL CRONOGRAMA DE TRABAJO</c:v>
                </c:pt>
                <c:pt idx="63">
                  <c:v>Proporción de ejecución del proyecto "" Adecuación de la planta física de las tres sedes del  hospital a la norma sismo resistente NSR-10 y requisitos de habilitación" - CUMPLIMIENTO DEL CRONOGRAMA DE TRABAJO</c:v>
                </c:pt>
                <c:pt idx="64">
                  <c:v>Porcentaje global de cumplimiento de necesidades y acciones  identificadas de ambiente físico </c:v>
                </c:pt>
                <c:pt idx="65">
                  <c:v>Porcentaje de cumplimiento de las actividades priorizadas en ambiente de trabajo - SALUD OCUPACIONAL</c:v>
                </c:pt>
                <c:pt idx="66">
                  <c:v>Proporción de acciones de innovación implementadas para el fortalecimiento del modelo de responsabilidad social</c:v>
                </c:pt>
                <c:pt idx="67">
                  <c:v>Adherencia al  modelo de gestión por competencias de acuerdo a los criterios de la lista de chequeo</c:v>
                </c:pt>
                <c:pt idx="68">
                  <c:v>Proporciòn de perfiles y competencias ajustadas al modelo del DAFP</c:v>
                </c:pt>
                <c:pt idx="69">
                  <c:v>Proporción de funcionarios que conocen el manual de perfiles y competencias de su cargo</c:v>
                </c:pt>
                <c:pt idx="70">
                  <c:v>Porcentaje de cumplimiento del programa de reingenieria a la planeaciòn del talento humano</c:v>
                </c:pt>
                <c:pt idx="71">
                  <c:v>Porcentaje de implementación del estudio de cargas laborales </c:v>
                </c:pt>
                <c:pt idx="72">
                  <c:v>Porcentaje de cumplimiento del plan de implementaciòn para la reforma administrativa de la planta de cargos </c:v>
                </c:pt>
                <c:pt idx="73">
                  <c:v>Proporciòn de funcionarios vinculados que salieron evaluados satisfactoriamente con respecto a los compromisos concertados al momento de su vinculaciòn</c:v>
                </c:pt>
                <c:pt idx="74">
                  <c:v>Proporciòn de cumplimiento del programa de formaciòn con enfoque del ser, saber y hacer</c:v>
                </c:pt>
                <c:pt idx="75">
                  <c:v>Proporciòn de cumplimiento del programa de reinducciòn general y especìfica</c:v>
                </c:pt>
                <c:pt idx="76">
                  <c:v>Proporciòn de cumplimiento del programa de reentrenamiento</c:v>
                </c:pt>
                <c:pt idx="77">
                  <c:v>Proporciòn de cumplimiento del programa de certificaciòn de competencias del personal</c:v>
                </c:pt>
                <c:pt idx="78">
                  <c:v>Proporciòn de funcionarios con soportes evaluaciòn de competencias</c:v>
                </c:pt>
                <c:pt idx="79">
                  <c:v>Proporciòn de funcionarios con planes de mejora individual </c:v>
                </c:pt>
                <c:pt idx="80">
                  <c:v>Porcentaje de ejecuciòn del proyecto para adecuaciòn de gimnasio </c:v>
                </c:pt>
                <c:pt idx="81">
                  <c:v>Porcentaje de ejecuciòn del proyecto para adecuaciòn de auditorio</c:v>
                </c:pt>
                <c:pt idx="82">
                  <c:v>Porcentaje de implementaciòn del programa PILO</c:v>
                </c:pt>
                <c:pt idx="83">
                  <c:v>Procentaje de cumplimiento del programa de estilos de vida saludable </c:v>
                </c:pt>
                <c:pt idx="84">
                  <c:v>Procentaje de cumplimiento del programa de salud mental</c:v>
                </c:pt>
                <c:pt idx="85">
                  <c:v>Proporciòn de cumplimiento del plan de emergencias </c:v>
                </c:pt>
                <c:pt idx="86">
                  <c:v>Calificacìon de clima laboral</c:v>
                </c:pt>
                <c:pt idx="87">
                  <c:v>Proporciòn de cumplimiento del programa de preparaciòn para el retiro</c:v>
                </c:pt>
                <c:pt idx="88">
                  <c:v>Evaluaciòn del programa docente asistencial, de acuerdo a la lista de chequeo del Ministerio de educaciòn</c:v>
                </c:pt>
                <c:pt idx="89">
                  <c:v>Porcentaje general del cumplimiento de los programas de ejecuciòn de las campañas institucionales - CATALINA HERRERA</c:v>
                </c:pt>
                <c:pt idx="90">
                  <c:v>Evaluación del plan de implementación para actualización de las TRD</c:v>
                </c:pt>
                <c:pt idx="91">
                  <c:v>Evaluación del plan de implementación para la organización del fondo acumulado</c:v>
                </c:pt>
                <c:pt idx="92">
                  <c:v>Evaluación del plan de implementación para la articulación de las TRD con el control documental de ISOLUCION - LUCELLY</c:v>
                </c:pt>
                <c:pt idx="93">
                  <c:v>Proporción de los modulos u aplicativos del software Workmanager que se encuentran en uso</c:v>
                </c:pt>
                <c:pt idx="94">
                  <c:v>Indicador de Renovación tecnológica</c:v>
                </c:pt>
                <c:pt idx="95">
                  <c:v>Proporción de  cumplimiento implementación del sistema del nuevo software empresarial - MIGUEL ANGEL</c:v>
                </c:pt>
                <c:pt idx="96">
                  <c:v>Proporción de  cumplimiento de herramientas informaticas implementas o Actualizadas - MIGUEL ANGEL</c:v>
                </c:pt>
                <c:pt idx="97">
                  <c:v>Estado obsolescencias equipos Tecnológicos - MIGUEL ANGEL</c:v>
                </c:pt>
                <c:pt idx="98">
                  <c:v>Proporción de equipos actualizados  con software en la ESE</c:v>
                </c:pt>
                <c:pt idx="99">
                  <c:v>Examen de competencias Nuevas tecnologías - MIGUEL ANGEL</c:v>
                </c:pt>
                <c:pt idx="100">
                  <c:v>Proporción de cumplimiento del proyecto VOZ IP - MIGUEL ANGEL</c:v>
                </c:pt>
                <c:pt idx="101">
                  <c:v>Porcentaje de Glosas Aceptadas</c:v>
                </c:pt>
                <c:pt idx="102">
                  <c:v>Porcentaje de  Activos Fijos Costeados y Cargados a cada Servicio y Conciliados con el balance.</c:v>
                </c:pt>
                <c:pt idx="103">
                  <c:v>Numero Inventarios Realizados - EDWIN</c:v>
                </c:pt>
                <c:pt idx="104">
                  <c:v>Numero seguimientos registrados - EDWIN</c:v>
                </c:pt>
                <c:pt idx="105">
                  <c:v>Referenciaiones realizadas - LUCELLY</c:v>
                </c:pt>
                <c:pt idx="106">
                  <c:v>Bases de Distribución Construidas</c:v>
                </c:pt>
                <c:pt idx="107">
                  <c:v>Numero de Actualizaciones de los Costos</c:v>
                </c:pt>
                <c:pt idx="108">
                  <c:v>Proveedores Con Propuesta de Negociación</c:v>
                </c:pt>
                <c:pt idx="109">
                  <c:v>Análisis realizados a cada rubro presupuestal</c:v>
                </c:pt>
                <c:pt idx="110">
                  <c:v>Numero de Clientes institucionales con los cuales se hace cobro persuasivo de cartera</c:v>
                </c:pt>
                <c:pt idx="111">
                  <c:v>Cartera recuperada prejuridicos con abogados externos </c:v>
                </c:pt>
                <c:pt idx="112">
                  <c:v>Cartera recuperada cobro jurídico</c:v>
                </c:pt>
                <c:pt idx="113">
                  <c:v>Cartera recuperada  castigo de deudas</c:v>
                </c:pt>
                <c:pt idx="114">
                  <c:v>Cartera recuperada interna (funcionarios)</c:v>
                </c:pt>
              </c:strCache>
            </c:strRef>
          </c:cat>
          <c:val>
            <c:numRef>
              <c:f>'2018'!$J$4:$J$118</c:f>
              <c:numCache>
                <c:formatCode>0%</c:formatCode>
                <c:ptCount val="115"/>
                <c:pt idx="0" formatCode="General">
                  <c:v>0</c:v>
                </c:pt>
                <c:pt idx="1">
                  <c:v>0.8</c:v>
                </c:pt>
                <c:pt idx="2">
                  <c:v>0.2</c:v>
                </c:pt>
                <c:pt idx="3">
                  <c:v>0.9</c:v>
                </c:pt>
                <c:pt idx="4">
                  <c:v>0.94</c:v>
                </c:pt>
                <c:pt idx="5">
                  <c:v>0.28000000000000003</c:v>
                </c:pt>
                <c:pt idx="6">
                  <c:v>0</c:v>
                </c:pt>
                <c:pt idx="7" formatCode="General">
                  <c:v>0</c:v>
                </c:pt>
                <c:pt idx="8">
                  <c:v>0.7</c:v>
                </c:pt>
                <c:pt idx="9">
                  <c:v>0.75</c:v>
                </c:pt>
                <c:pt idx="10" formatCode="0.0%">
                  <c:v>0.5</c:v>
                </c:pt>
                <c:pt idx="11" formatCode="0.0%">
                  <c:v>0.45</c:v>
                </c:pt>
                <c:pt idx="12" formatCode="General">
                  <c:v>1600</c:v>
                </c:pt>
                <c:pt idx="13">
                  <c:v>0.2</c:v>
                </c:pt>
                <c:pt idx="14">
                  <c:v>0.25</c:v>
                </c:pt>
                <c:pt idx="15">
                  <c:v>0.8</c:v>
                </c:pt>
                <c:pt idx="16">
                  <c:v>0.7</c:v>
                </c:pt>
                <c:pt idx="17">
                  <c:v>0.9</c:v>
                </c:pt>
                <c:pt idx="18" formatCode="General">
                  <c:v>0</c:v>
                </c:pt>
                <c:pt idx="19" formatCode="General">
                  <c:v>3</c:v>
                </c:pt>
                <c:pt idx="20" formatCode="General">
                  <c:v>0</c:v>
                </c:pt>
                <c:pt idx="21" formatCode="General">
                  <c:v>0</c:v>
                </c:pt>
                <c:pt idx="22" formatCode="General">
                  <c:v>0</c:v>
                </c:pt>
                <c:pt idx="23">
                  <c:v>0.97</c:v>
                </c:pt>
                <c:pt idx="24">
                  <c:v>0.98</c:v>
                </c:pt>
                <c:pt idx="25">
                  <c:v>0.01</c:v>
                </c:pt>
                <c:pt idx="26">
                  <c:v>0.02</c:v>
                </c:pt>
                <c:pt idx="27">
                  <c:v>0.95</c:v>
                </c:pt>
                <c:pt idx="28" formatCode="General">
                  <c:v>0.97</c:v>
                </c:pt>
                <c:pt idx="40">
                  <c:v>1</c:v>
                </c:pt>
                <c:pt idx="42">
                  <c:v>0.7</c:v>
                </c:pt>
                <c:pt idx="44">
                  <c:v>1</c:v>
                </c:pt>
                <c:pt idx="45">
                  <c:v>1</c:v>
                </c:pt>
                <c:pt idx="56">
                  <c:v>0.5</c:v>
                </c:pt>
                <c:pt idx="59">
                  <c:v>0.9</c:v>
                </c:pt>
                <c:pt idx="69">
                  <c:v>1</c:v>
                </c:pt>
                <c:pt idx="70">
                  <c:v>1</c:v>
                </c:pt>
                <c:pt idx="71">
                  <c:v>0.9</c:v>
                </c:pt>
                <c:pt idx="72">
                  <c:v>1</c:v>
                </c:pt>
                <c:pt idx="73">
                  <c:v>0.7</c:v>
                </c:pt>
                <c:pt idx="80">
                  <c:v>0.5</c:v>
                </c:pt>
                <c:pt idx="81">
                  <c:v>0.5</c:v>
                </c:pt>
                <c:pt idx="87">
                  <c:v>0.8</c:v>
                </c:pt>
                <c:pt idx="88">
                  <c:v>0.7</c:v>
                </c:pt>
                <c:pt idx="92">
                  <c:v>0.6</c:v>
                </c:pt>
                <c:pt idx="93">
                  <c:v>0.7</c:v>
                </c:pt>
                <c:pt idx="94">
                  <c:v>0.7</c:v>
                </c:pt>
                <c:pt idx="96">
                  <c:v>0.75</c:v>
                </c:pt>
                <c:pt idx="101">
                  <c:v>2.5000000000000001E-2</c:v>
                </c:pt>
                <c:pt idx="102">
                  <c:v>1</c:v>
                </c:pt>
                <c:pt idx="103" formatCode="General">
                  <c:v>5</c:v>
                </c:pt>
                <c:pt idx="104" formatCode="General">
                  <c:v>30</c:v>
                </c:pt>
                <c:pt idx="109" formatCode="General">
                  <c:v>30</c:v>
                </c:pt>
                <c:pt idx="110" formatCode="General">
                  <c:v>0</c:v>
                </c:pt>
                <c:pt idx="111" formatCode="General">
                  <c:v>0</c:v>
                </c:pt>
                <c:pt idx="112" formatCode="#,##0">
                  <c:v>450000000</c:v>
                </c:pt>
                <c:pt idx="113" formatCode="General">
                  <c:v>0</c:v>
                </c:pt>
                <c:pt idx="114" formatCode="General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6339-4CCE-8AA1-38336156AAF6}"/>
            </c:ext>
          </c:extLst>
        </c:ser>
        <c:ser>
          <c:idx val="8"/>
          <c:order val="8"/>
          <c:tx>
            <c:strRef>
              <c:f>'2018'!$K$3</c:f>
              <c:strCache>
                <c:ptCount val="1"/>
              </c:strCache>
            </c:strRef>
          </c:tx>
          <c:invertIfNegative val="0"/>
          <c:cat>
            <c:strRef>
              <c:f>'2018'!$B$4:$B$118</c:f>
              <c:strCache>
                <c:ptCount val="115"/>
                <c:pt idx="0">
                  <c:v>NOMBRE DEL INDICADOR</c:v>
                </c:pt>
                <c:pt idx="1">
                  <c:v>Caracterización Familiar (Población objeto 1000 familias para APS)</c:v>
                </c:pt>
                <c:pt idx="2">
                  <c:v>Proporción de implementación del proyecto de  APS</c:v>
                </c:pt>
                <c:pt idx="3">
                  <c:v>Integralidad en la Atencion población intervenida (Vinculados PYP)</c:v>
                </c:pt>
                <c:pt idx="4">
                  <c:v>Proporción  de pacientes con HTA controlada</c:v>
                </c:pt>
                <c:pt idx="5">
                  <c:v>Proporción de embarazo en adolescentes </c:v>
                </c:pt>
                <c:pt idx="6">
                  <c:v>Proporción de CPN con ARO que termina sin complicaciones</c:v>
                </c:pt>
                <c:pt idx="7">
                  <c:v>Proporción Bajo peso al nacer</c:v>
                </c:pt>
                <c:pt idx="8">
                  <c:v>Coberturas PyP</c:v>
                </c:pt>
                <c:pt idx="9">
                  <c:v>Curación de pacientes con TB </c:v>
                </c:pt>
                <c:pt idx="10">
                  <c:v>Proporción de ejecución  del plan de salud pública</c:v>
                </c:pt>
                <c:pt idx="11">
                  <c:v>Proporción de Población caracterizada y atendida en el programa médico en casa</c:v>
                </c:pt>
                <c:pt idx="12">
                  <c:v>Promedio Demanda inducida mensual</c:v>
                </c:pt>
                <c:pt idx="13">
                  <c:v>Promedio asignación de citas por plataforma tecnológica</c:v>
                </c:pt>
                <c:pt idx="14">
                  <c:v>Asignación de citas a población priorizada desde atención al usuario</c:v>
                </c:pt>
                <c:pt idx="15">
                  <c:v>Proporción  de usuarios afiliados en línea en la institución</c:v>
                </c:pt>
                <c:pt idx="16">
                  <c:v>Proporción de implementación de la  estrategia IAMI integral</c:v>
                </c:pt>
                <c:pt idx="17">
                  <c:v>Proporción de pacientes con perfiles farmacoterapéuticos en hospitalización</c:v>
                </c:pt>
                <c:pt idx="18">
                  <c:v>Proporción de adherencia a los 10 correctos</c:v>
                </c:pt>
                <c:pt idx="19">
                  <c:v>Proyectos de redes en los que se participa</c:v>
                </c:pt>
                <c:pt idx="20">
                  <c:v>Indice de eventos adversos </c:v>
                </c:pt>
                <c:pt idx="21">
                  <c:v>Indice de Infecciones asociadas a la atención en salud</c:v>
                </c:pt>
                <c:pt idx="22">
                  <c:v>Indice de Infecciones postprocedimiento</c:v>
                </c:pt>
                <c:pt idx="23">
                  <c:v>Proporción de adherencia al lavado de manos</c:v>
                </c:pt>
                <c:pt idx="24">
                  <c:v>Proporción de cumplimiento de normas de bioseguridad</c:v>
                </c:pt>
                <c:pt idx="25">
                  <c:v>Indice de accidentes e incidentes de trabajo - TALENTO HUMANO</c:v>
                </c:pt>
                <c:pt idx="26">
                  <c:v>Indice de vulneración de derechos </c:v>
                </c:pt>
                <c:pt idx="27">
                  <c:v>Satisfacción global del usuario</c:v>
                </c:pt>
                <c:pt idx="28">
                  <c:v>Indice combinado de satisfacción </c:v>
                </c:pt>
                <c:pt idx="29">
                  <c:v>Proporción de cumplimiento del plan de comunicaciones informativo</c:v>
                </c:pt>
                <c:pt idx="30">
                  <c:v>Proporción de cumplimiento del plan de comunicaciones organizacional</c:v>
                </c:pt>
                <c:pt idx="31">
                  <c:v>Evaluación del plan de implementación del fortalecimiento de medios</c:v>
                </c:pt>
                <c:pt idx="32">
                  <c:v>Evaluación del plan de implementación del fortalecimiento de la imagen corporativa</c:v>
                </c:pt>
                <c:pt idx="33">
                  <c:v>Proporción de actividades implementadas del plan de mercadeo </c:v>
                </c:pt>
                <c:pt idx="34">
                  <c:v>Proporción de caídas del canal de comunicaciones</c:v>
                </c:pt>
                <c:pt idx="35">
                  <c:v>Satisfacción con el servicio de  asignación de Citas desde el call center</c:v>
                </c:pt>
                <c:pt idx="36">
                  <c:v>Adherencia global a los  a los procesos</c:v>
                </c:pt>
                <c:pt idx="37">
                  <c:v>Proporción de procesos con procedimientos actualizados</c:v>
                </c:pt>
                <c:pt idx="38">
                  <c:v>Adherencia global a los modelos empresariales</c:v>
                </c:pt>
                <c:pt idx="39">
                  <c:v>Eficacia del plan de mejoramiento MECI</c:v>
                </c:pt>
                <c:pt idx="40">
                  <c:v>Proporción de cumplimiento del plan de implementación de la sistematización de MECI</c:v>
                </c:pt>
                <c:pt idx="41">
                  <c:v>Adherencia al  modelo de mejoramiento institucional</c:v>
                </c:pt>
                <c:pt idx="42">
                  <c:v>Proporción de cumplimiento del plan de implementación de la potenciación del software ISOlucion </c:v>
                </c:pt>
                <c:pt idx="43">
                  <c:v>Proporción de cumplimiento del plan de implementación del fortalecimiento del sistema de riesgos y eventos adversos-DRA VIVIANA</c:v>
                </c:pt>
                <c:pt idx="44">
                  <c:v>Proporción de cumplimiento del plan de implementación de la sistematización del software del MPS para manejo de eventos adversos-DRA. LUCELLY</c:v>
                </c:pt>
                <c:pt idx="45">
                  <c:v>Proporción de indicadores del BSC revisados y ajustados </c:v>
                </c:pt>
                <c:pt idx="46">
                  <c:v>Adherencia al modelo de referencia comparativa - LISTA DE CHEQUEO LUCELLY</c:v>
                </c:pt>
                <c:pt idx="47">
                  <c:v>Evaluación general del PAMEC y el programa de auditorias internas de la ESE</c:v>
                </c:pt>
                <c:pt idx="48">
                  <c:v>Proporción de cumplimiento del plan de implementación de la sistematización del PAMEC - LISTA DE CHEQUEO LUCELLY</c:v>
                </c:pt>
                <c:pt idx="49">
                  <c:v>Proporción de cumplimiento del plan de mejoramiento del SUH</c:v>
                </c:pt>
                <c:pt idx="50">
                  <c:v>Proporción de cumplimiento del plan de mejoramiento del SUA</c:v>
                </c:pt>
                <c:pt idx="51">
                  <c:v>Proporción de cumplimiento del plan de mejoramiento del MECI</c:v>
                </c:pt>
                <c:pt idx="52">
                  <c:v>Evaluación externa del ente acreditador</c:v>
                </c:pt>
                <c:pt idx="53">
                  <c:v>Evaluación externa del ente habilitador DSSA</c:v>
                </c:pt>
                <c:pt idx="54">
                  <c:v>calificación del MECI frente al DAFP</c:v>
                </c:pt>
                <c:pt idx="55">
                  <c:v>Evaluación frente a FENALCO</c:v>
                </c:pt>
                <c:pt idx="56">
                  <c:v>Proporción de cumplimiento del plan de implementación de NORMA DE CALIDAD para certificación de sistemas de información</c:v>
                </c:pt>
                <c:pt idx="57">
                  <c:v>Logros satisfactoriosa obtenidos en convocatorias de reconocimiento empresarial </c:v>
                </c:pt>
                <c:pt idx="58">
                  <c:v>Adherencia al modelo de escucha activa del cliente externo</c:v>
                </c:pt>
                <c:pt idx="59">
                  <c:v>Adherencia a procesos asistenciales </c:v>
                </c:pt>
                <c:pt idx="60">
                  <c:v>Proporción de estudios y diseños del proyecto, viabilizados y aprobados </c:v>
                </c:pt>
                <c:pt idx="61">
                  <c:v>Proporción de cumplimiento del proyecto "Adecuación de infraestructura física que permitan cumplir los estándares de habilitación de los servicios asistenciales"</c:v>
                </c:pt>
                <c:pt idx="62">
                  <c:v>Proporción de cumplimiento de la formulación del proyecto " Adecuación de la planta física de las tres sedes del  hospital a la norma sismo resistente NSR-10 y requisitos de habilitación" - CUMPLIMIENTO DEL CRONOGRAMA DE TRABAJO</c:v>
                </c:pt>
                <c:pt idx="63">
                  <c:v>Proporción de ejecución del proyecto "" Adecuación de la planta física de las tres sedes del  hospital a la norma sismo resistente NSR-10 y requisitos de habilitación" - CUMPLIMIENTO DEL CRONOGRAMA DE TRABAJO</c:v>
                </c:pt>
                <c:pt idx="64">
                  <c:v>Porcentaje global de cumplimiento de necesidades y acciones  identificadas de ambiente físico </c:v>
                </c:pt>
                <c:pt idx="65">
                  <c:v>Porcentaje de cumplimiento de las actividades priorizadas en ambiente de trabajo - SALUD OCUPACIONAL</c:v>
                </c:pt>
                <c:pt idx="66">
                  <c:v>Proporción de acciones de innovación implementadas para el fortalecimiento del modelo de responsabilidad social</c:v>
                </c:pt>
                <c:pt idx="67">
                  <c:v>Adherencia al  modelo de gestión por competencias de acuerdo a los criterios de la lista de chequeo</c:v>
                </c:pt>
                <c:pt idx="68">
                  <c:v>Proporciòn de perfiles y competencias ajustadas al modelo del DAFP</c:v>
                </c:pt>
                <c:pt idx="69">
                  <c:v>Proporción de funcionarios que conocen el manual de perfiles y competencias de su cargo</c:v>
                </c:pt>
                <c:pt idx="70">
                  <c:v>Porcentaje de cumplimiento del programa de reingenieria a la planeaciòn del talento humano</c:v>
                </c:pt>
                <c:pt idx="71">
                  <c:v>Porcentaje de implementación del estudio de cargas laborales </c:v>
                </c:pt>
                <c:pt idx="72">
                  <c:v>Porcentaje de cumplimiento del plan de implementaciòn para la reforma administrativa de la planta de cargos </c:v>
                </c:pt>
                <c:pt idx="73">
                  <c:v>Proporciòn de funcionarios vinculados que salieron evaluados satisfactoriamente con respecto a los compromisos concertados al momento de su vinculaciòn</c:v>
                </c:pt>
                <c:pt idx="74">
                  <c:v>Proporciòn de cumplimiento del programa de formaciòn con enfoque del ser, saber y hacer</c:v>
                </c:pt>
                <c:pt idx="75">
                  <c:v>Proporciòn de cumplimiento del programa de reinducciòn general y especìfica</c:v>
                </c:pt>
                <c:pt idx="76">
                  <c:v>Proporciòn de cumplimiento del programa de reentrenamiento</c:v>
                </c:pt>
                <c:pt idx="77">
                  <c:v>Proporciòn de cumplimiento del programa de certificaciòn de competencias del personal</c:v>
                </c:pt>
                <c:pt idx="78">
                  <c:v>Proporciòn de funcionarios con soportes evaluaciòn de competencias</c:v>
                </c:pt>
                <c:pt idx="79">
                  <c:v>Proporciòn de funcionarios con planes de mejora individual </c:v>
                </c:pt>
                <c:pt idx="80">
                  <c:v>Porcentaje de ejecuciòn del proyecto para adecuaciòn de gimnasio </c:v>
                </c:pt>
                <c:pt idx="81">
                  <c:v>Porcentaje de ejecuciòn del proyecto para adecuaciòn de auditorio</c:v>
                </c:pt>
                <c:pt idx="82">
                  <c:v>Porcentaje de implementaciòn del programa PILO</c:v>
                </c:pt>
                <c:pt idx="83">
                  <c:v>Procentaje de cumplimiento del programa de estilos de vida saludable </c:v>
                </c:pt>
                <c:pt idx="84">
                  <c:v>Procentaje de cumplimiento del programa de salud mental</c:v>
                </c:pt>
                <c:pt idx="85">
                  <c:v>Proporciòn de cumplimiento del plan de emergencias </c:v>
                </c:pt>
                <c:pt idx="86">
                  <c:v>Calificacìon de clima laboral</c:v>
                </c:pt>
                <c:pt idx="87">
                  <c:v>Proporciòn de cumplimiento del programa de preparaciòn para el retiro</c:v>
                </c:pt>
                <c:pt idx="88">
                  <c:v>Evaluaciòn del programa docente asistencial, de acuerdo a la lista de chequeo del Ministerio de educaciòn</c:v>
                </c:pt>
                <c:pt idx="89">
                  <c:v>Porcentaje general del cumplimiento de los programas de ejecuciòn de las campañas institucionales - CATALINA HERRERA</c:v>
                </c:pt>
                <c:pt idx="90">
                  <c:v>Evaluación del plan de implementación para actualización de las TRD</c:v>
                </c:pt>
                <c:pt idx="91">
                  <c:v>Evaluación del plan de implementación para la organización del fondo acumulado</c:v>
                </c:pt>
                <c:pt idx="92">
                  <c:v>Evaluación del plan de implementación para la articulación de las TRD con el control documental de ISOLUCION - LUCELLY</c:v>
                </c:pt>
                <c:pt idx="93">
                  <c:v>Proporción de los modulos u aplicativos del software Workmanager que se encuentran en uso</c:v>
                </c:pt>
                <c:pt idx="94">
                  <c:v>Indicador de Renovación tecnológica</c:v>
                </c:pt>
                <c:pt idx="95">
                  <c:v>Proporción de  cumplimiento implementación del sistema del nuevo software empresarial - MIGUEL ANGEL</c:v>
                </c:pt>
                <c:pt idx="96">
                  <c:v>Proporción de  cumplimiento de herramientas informaticas implementas o Actualizadas - MIGUEL ANGEL</c:v>
                </c:pt>
                <c:pt idx="97">
                  <c:v>Estado obsolescencias equipos Tecnológicos - MIGUEL ANGEL</c:v>
                </c:pt>
                <c:pt idx="98">
                  <c:v>Proporción de equipos actualizados  con software en la ESE</c:v>
                </c:pt>
                <c:pt idx="99">
                  <c:v>Examen de competencias Nuevas tecnologías - MIGUEL ANGEL</c:v>
                </c:pt>
                <c:pt idx="100">
                  <c:v>Proporción de cumplimiento del proyecto VOZ IP - MIGUEL ANGEL</c:v>
                </c:pt>
                <c:pt idx="101">
                  <c:v>Porcentaje de Glosas Aceptadas</c:v>
                </c:pt>
                <c:pt idx="102">
                  <c:v>Porcentaje de  Activos Fijos Costeados y Cargados a cada Servicio y Conciliados con el balance.</c:v>
                </c:pt>
                <c:pt idx="103">
                  <c:v>Numero Inventarios Realizados - EDWIN</c:v>
                </c:pt>
                <c:pt idx="104">
                  <c:v>Numero seguimientos registrados - EDWIN</c:v>
                </c:pt>
                <c:pt idx="105">
                  <c:v>Referenciaiones realizadas - LUCELLY</c:v>
                </c:pt>
                <c:pt idx="106">
                  <c:v>Bases de Distribución Construidas</c:v>
                </c:pt>
                <c:pt idx="107">
                  <c:v>Numero de Actualizaciones de los Costos</c:v>
                </c:pt>
                <c:pt idx="108">
                  <c:v>Proveedores Con Propuesta de Negociación</c:v>
                </c:pt>
                <c:pt idx="109">
                  <c:v>Análisis realizados a cada rubro presupuestal</c:v>
                </c:pt>
                <c:pt idx="110">
                  <c:v>Numero de Clientes institucionales con los cuales se hace cobro persuasivo de cartera</c:v>
                </c:pt>
                <c:pt idx="111">
                  <c:v>Cartera recuperada prejuridicos con abogados externos </c:v>
                </c:pt>
                <c:pt idx="112">
                  <c:v>Cartera recuperada cobro jurídico</c:v>
                </c:pt>
                <c:pt idx="113">
                  <c:v>Cartera recuperada  castigo de deudas</c:v>
                </c:pt>
                <c:pt idx="114">
                  <c:v>Cartera recuperada interna (funcionarios)</c:v>
                </c:pt>
              </c:strCache>
            </c:strRef>
          </c:cat>
          <c:val>
            <c:numRef>
              <c:f>'2018'!$K$4:$K$118</c:f>
              <c:numCache>
                <c:formatCode>0%</c:formatCode>
                <c:ptCount val="115"/>
                <c:pt idx="0" formatCode="General">
                  <c:v>0</c:v>
                </c:pt>
                <c:pt idx="1">
                  <c:v>0.8</c:v>
                </c:pt>
                <c:pt idx="2">
                  <c:v>0.4</c:v>
                </c:pt>
                <c:pt idx="3">
                  <c:v>0.9</c:v>
                </c:pt>
                <c:pt idx="4">
                  <c:v>0.94</c:v>
                </c:pt>
                <c:pt idx="5">
                  <c:v>0.27</c:v>
                </c:pt>
                <c:pt idx="6">
                  <c:v>0</c:v>
                </c:pt>
                <c:pt idx="7" formatCode="General">
                  <c:v>0</c:v>
                </c:pt>
                <c:pt idx="8">
                  <c:v>0.7</c:v>
                </c:pt>
                <c:pt idx="9">
                  <c:v>0.75</c:v>
                </c:pt>
                <c:pt idx="10" formatCode="0.0%">
                  <c:v>1</c:v>
                </c:pt>
                <c:pt idx="11" formatCode="0.0%">
                  <c:v>0.9</c:v>
                </c:pt>
                <c:pt idx="12" formatCode="General">
                  <c:v>1600</c:v>
                </c:pt>
                <c:pt idx="13">
                  <c:v>0.3</c:v>
                </c:pt>
                <c:pt idx="14">
                  <c:v>0.35</c:v>
                </c:pt>
                <c:pt idx="15">
                  <c:v>0.8</c:v>
                </c:pt>
                <c:pt idx="16">
                  <c:v>0.8</c:v>
                </c:pt>
                <c:pt idx="17">
                  <c:v>0.9</c:v>
                </c:pt>
                <c:pt idx="18" formatCode="General">
                  <c:v>0</c:v>
                </c:pt>
                <c:pt idx="19" formatCode="General">
                  <c:v>4</c:v>
                </c:pt>
                <c:pt idx="20" formatCode="General">
                  <c:v>0</c:v>
                </c:pt>
                <c:pt idx="21" formatCode="General">
                  <c:v>0</c:v>
                </c:pt>
                <c:pt idx="22" formatCode="General">
                  <c:v>0</c:v>
                </c:pt>
                <c:pt idx="23">
                  <c:v>0.97</c:v>
                </c:pt>
                <c:pt idx="24">
                  <c:v>0.98</c:v>
                </c:pt>
                <c:pt idx="25">
                  <c:v>0.01</c:v>
                </c:pt>
                <c:pt idx="26">
                  <c:v>0.02</c:v>
                </c:pt>
                <c:pt idx="27">
                  <c:v>0.95</c:v>
                </c:pt>
                <c:pt idx="28" formatCode="General">
                  <c:v>0.97</c:v>
                </c:pt>
                <c:pt idx="29">
                  <c:v>0.75</c:v>
                </c:pt>
                <c:pt idx="30">
                  <c:v>0.75</c:v>
                </c:pt>
                <c:pt idx="31">
                  <c:v>0.75</c:v>
                </c:pt>
                <c:pt idx="32">
                  <c:v>0.75</c:v>
                </c:pt>
                <c:pt idx="33">
                  <c:v>0.33</c:v>
                </c:pt>
                <c:pt idx="34" formatCode="General">
                  <c:v>2</c:v>
                </c:pt>
                <c:pt idx="35">
                  <c:v>0.8</c:v>
                </c:pt>
                <c:pt idx="36">
                  <c:v>0.85</c:v>
                </c:pt>
                <c:pt idx="37">
                  <c:v>0.9</c:v>
                </c:pt>
                <c:pt idx="38">
                  <c:v>0.8</c:v>
                </c:pt>
                <c:pt idx="39">
                  <c:v>0.9</c:v>
                </c:pt>
                <c:pt idx="41">
                  <c:v>0.7</c:v>
                </c:pt>
                <c:pt idx="42">
                  <c:v>1</c:v>
                </c:pt>
                <c:pt idx="46">
                  <c:v>0.8</c:v>
                </c:pt>
                <c:pt idx="47">
                  <c:v>0.8</c:v>
                </c:pt>
                <c:pt idx="49">
                  <c:v>1</c:v>
                </c:pt>
                <c:pt idx="50">
                  <c:v>0.9</c:v>
                </c:pt>
                <c:pt idx="51">
                  <c:v>0.9</c:v>
                </c:pt>
                <c:pt idx="52" formatCode="General">
                  <c:v>0</c:v>
                </c:pt>
                <c:pt idx="53">
                  <c:v>1</c:v>
                </c:pt>
                <c:pt idx="54">
                  <c:v>0.9</c:v>
                </c:pt>
                <c:pt idx="55" formatCode="General">
                  <c:v>0</c:v>
                </c:pt>
                <c:pt idx="56">
                  <c:v>1</c:v>
                </c:pt>
                <c:pt idx="57" formatCode="General">
                  <c:v>0</c:v>
                </c:pt>
                <c:pt idx="58">
                  <c:v>0.7</c:v>
                </c:pt>
                <c:pt idx="59">
                  <c:v>0.9</c:v>
                </c:pt>
                <c:pt idx="62">
                  <c:v>1</c:v>
                </c:pt>
                <c:pt idx="63">
                  <c:v>1</c:v>
                </c:pt>
                <c:pt idx="64">
                  <c:v>0.9</c:v>
                </c:pt>
                <c:pt idx="65">
                  <c:v>0.8</c:v>
                </c:pt>
                <c:pt idx="66">
                  <c:v>0.5</c:v>
                </c:pt>
                <c:pt idx="67">
                  <c:v>0.8</c:v>
                </c:pt>
                <c:pt idx="74">
                  <c:v>0.8</c:v>
                </c:pt>
                <c:pt idx="75">
                  <c:v>0.8</c:v>
                </c:pt>
                <c:pt idx="76">
                  <c:v>0.8</c:v>
                </c:pt>
                <c:pt idx="77">
                  <c:v>0.6</c:v>
                </c:pt>
                <c:pt idx="78">
                  <c:v>0.8</c:v>
                </c:pt>
                <c:pt idx="79">
                  <c:v>0.8</c:v>
                </c:pt>
                <c:pt idx="82">
                  <c:v>0.6</c:v>
                </c:pt>
                <c:pt idx="83">
                  <c:v>0.5</c:v>
                </c:pt>
                <c:pt idx="84">
                  <c:v>0.5</c:v>
                </c:pt>
                <c:pt idx="85">
                  <c:v>0.5</c:v>
                </c:pt>
                <c:pt idx="86">
                  <c:v>0.83</c:v>
                </c:pt>
                <c:pt idx="88">
                  <c:v>0.8</c:v>
                </c:pt>
                <c:pt idx="89">
                  <c:v>0.7</c:v>
                </c:pt>
                <c:pt idx="91">
                  <c:v>1</c:v>
                </c:pt>
                <c:pt idx="92">
                  <c:v>0.9</c:v>
                </c:pt>
                <c:pt idx="93">
                  <c:v>0.8</c:v>
                </c:pt>
                <c:pt idx="96">
                  <c:v>1</c:v>
                </c:pt>
                <c:pt idx="97">
                  <c:v>0.65</c:v>
                </c:pt>
                <c:pt idx="98">
                  <c:v>0.66</c:v>
                </c:pt>
                <c:pt idx="99">
                  <c:v>0.8</c:v>
                </c:pt>
                <c:pt idx="100">
                  <c:v>0.6</c:v>
                </c:pt>
                <c:pt idx="101">
                  <c:v>0.02</c:v>
                </c:pt>
                <c:pt idx="102">
                  <c:v>1</c:v>
                </c:pt>
                <c:pt idx="103" formatCode="General">
                  <c:v>6</c:v>
                </c:pt>
                <c:pt idx="104" formatCode="General">
                  <c:v>36</c:v>
                </c:pt>
                <c:pt idx="105" formatCode="General">
                  <c:v>6</c:v>
                </c:pt>
                <c:pt idx="106">
                  <c:v>1</c:v>
                </c:pt>
                <c:pt idx="107" formatCode="General">
                  <c:v>2</c:v>
                </c:pt>
                <c:pt idx="108">
                  <c:v>1</c:v>
                </c:pt>
                <c:pt idx="109" formatCode="General">
                  <c:v>36</c:v>
                </c:pt>
                <c:pt idx="110">
                  <c:v>0.9</c:v>
                </c:pt>
                <c:pt idx="111" formatCode="General">
                  <c:v>0</c:v>
                </c:pt>
                <c:pt idx="112" formatCode="#,##0">
                  <c:v>600000000</c:v>
                </c:pt>
                <c:pt idx="113" formatCode="General">
                  <c:v>0</c:v>
                </c:pt>
                <c:pt idx="114" formatCode="General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339-4CCE-8AA1-38336156AAF6}"/>
            </c:ext>
          </c:extLst>
        </c:ser>
        <c:ser>
          <c:idx val="9"/>
          <c:order val="9"/>
          <c:tx>
            <c:strRef>
              <c:f>'2018'!$L$3</c:f>
              <c:strCache>
                <c:ptCount val="1"/>
              </c:strCache>
            </c:strRef>
          </c:tx>
          <c:invertIfNegative val="0"/>
          <c:cat>
            <c:strRef>
              <c:f>'2018'!$B$4:$B$118</c:f>
              <c:strCache>
                <c:ptCount val="115"/>
                <c:pt idx="0">
                  <c:v>NOMBRE DEL INDICADOR</c:v>
                </c:pt>
                <c:pt idx="1">
                  <c:v>Caracterización Familiar (Población objeto 1000 familias para APS)</c:v>
                </c:pt>
                <c:pt idx="2">
                  <c:v>Proporción de implementación del proyecto de  APS</c:v>
                </c:pt>
                <c:pt idx="3">
                  <c:v>Integralidad en la Atencion población intervenida (Vinculados PYP)</c:v>
                </c:pt>
                <c:pt idx="4">
                  <c:v>Proporción  de pacientes con HTA controlada</c:v>
                </c:pt>
                <c:pt idx="5">
                  <c:v>Proporción de embarazo en adolescentes </c:v>
                </c:pt>
                <c:pt idx="6">
                  <c:v>Proporción de CPN con ARO que termina sin complicaciones</c:v>
                </c:pt>
                <c:pt idx="7">
                  <c:v>Proporción Bajo peso al nacer</c:v>
                </c:pt>
                <c:pt idx="8">
                  <c:v>Coberturas PyP</c:v>
                </c:pt>
                <c:pt idx="9">
                  <c:v>Curación de pacientes con TB </c:v>
                </c:pt>
                <c:pt idx="10">
                  <c:v>Proporción de ejecución  del plan de salud pública</c:v>
                </c:pt>
                <c:pt idx="11">
                  <c:v>Proporción de Población caracterizada y atendida en el programa médico en casa</c:v>
                </c:pt>
                <c:pt idx="12">
                  <c:v>Promedio Demanda inducida mensual</c:v>
                </c:pt>
                <c:pt idx="13">
                  <c:v>Promedio asignación de citas por plataforma tecnológica</c:v>
                </c:pt>
                <c:pt idx="14">
                  <c:v>Asignación de citas a población priorizada desde atención al usuario</c:v>
                </c:pt>
                <c:pt idx="15">
                  <c:v>Proporción  de usuarios afiliados en línea en la institución</c:v>
                </c:pt>
                <c:pt idx="16">
                  <c:v>Proporción de implementación de la  estrategia IAMI integral</c:v>
                </c:pt>
                <c:pt idx="17">
                  <c:v>Proporción de pacientes con perfiles farmacoterapéuticos en hospitalización</c:v>
                </c:pt>
                <c:pt idx="18">
                  <c:v>Proporción de adherencia a los 10 correctos</c:v>
                </c:pt>
                <c:pt idx="19">
                  <c:v>Proyectos de redes en los que se participa</c:v>
                </c:pt>
                <c:pt idx="20">
                  <c:v>Indice de eventos adversos </c:v>
                </c:pt>
                <c:pt idx="21">
                  <c:v>Indice de Infecciones asociadas a la atención en salud</c:v>
                </c:pt>
                <c:pt idx="22">
                  <c:v>Indice de Infecciones postprocedimiento</c:v>
                </c:pt>
                <c:pt idx="23">
                  <c:v>Proporción de adherencia al lavado de manos</c:v>
                </c:pt>
                <c:pt idx="24">
                  <c:v>Proporción de cumplimiento de normas de bioseguridad</c:v>
                </c:pt>
                <c:pt idx="25">
                  <c:v>Indice de accidentes e incidentes de trabajo - TALENTO HUMANO</c:v>
                </c:pt>
                <c:pt idx="26">
                  <c:v>Indice de vulneración de derechos </c:v>
                </c:pt>
                <c:pt idx="27">
                  <c:v>Satisfacción global del usuario</c:v>
                </c:pt>
                <c:pt idx="28">
                  <c:v>Indice combinado de satisfacción </c:v>
                </c:pt>
                <c:pt idx="29">
                  <c:v>Proporción de cumplimiento del plan de comunicaciones informativo</c:v>
                </c:pt>
                <c:pt idx="30">
                  <c:v>Proporción de cumplimiento del plan de comunicaciones organizacional</c:v>
                </c:pt>
                <c:pt idx="31">
                  <c:v>Evaluación del plan de implementación del fortalecimiento de medios</c:v>
                </c:pt>
                <c:pt idx="32">
                  <c:v>Evaluación del plan de implementación del fortalecimiento de la imagen corporativa</c:v>
                </c:pt>
                <c:pt idx="33">
                  <c:v>Proporción de actividades implementadas del plan de mercadeo </c:v>
                </c:pt>
                <c:pt idx="34">
                  <c:v>Proporción de caídas del canal de comunicaciones</c:v>
                </c:pt>
                <c:pt idx="35">
                  <c:v>Satisfacción con el servicio de  asignación de Citas desde el call center</c:v>
                </c:pt>
                <c:pt idx="36">
                  <c:v>Adherencia global a los  a los procesos</c:v>
                </c:pt>
                <c:pt idx="37">
                  <c:v>Proporción de procesos con procedimientos actualizados</c:v>
                </c:pt>
                <c:pt idx="38">
                  <c:v>Adherencia global a los modelos empresariales</c:v>
                </c:pt>
                <c:pt idx="39">
                  <c:v>Eficacia del plan de mejoramiento MECI</c:v>
                </c:pt>
                <c:pt idx="40">
                  <c:v>Proporción de cumplimiento del plan de implementación de la sistematización de MECI</c:v>
                </c:pt>
                <c:pt idx="41">
                  <c:v>Adherencia al  modelo de mejoramiento institucional</c:v>
                </c:pt>
                <c:pt idx="42">
                  <c:v>Proporción de cumplimiento del plan de implementación de la potenciación del software ISOlucion </c:v>
                </c:pt>
                <c:pt idx="43">
                  <c:v>Proporción de cumplimiento del plan de implementación del fortalecimiento del sistema de riesgos y eventos adversos-DRA VIVIANA</c:v>
                </c:pt>
                <c:pt idx="44">
                  <c:v>Proporción de cumplimiento del plan de implementación de la sistematización del software del MPS para manejo de eventos adversos-DRA. LUCELLY</c:v>
                </c:pt>
                <c:pt idx="45">
                  <c:v>Proporción de indicadores del BSC revisados y ajustados </c:v>
                </c:pt>
                <c:pt idx="46">
                  <c:v>Adherencia al modelo de referencia comparativa - LISTA DE CHEQUEO LUCELLY</c:v>
                </c:pt>
                <c:pt idx="47">
                  <c:v>Evaluación general del PAMEC y el programa de auditorias internas de la ESE</c:v>
                </c:pt>
                <c:pt idx="48">
                  <c:v>Proporción de cumplimiento del plan de implementación de la sistematización del PAMEC - LISTA DE CHEQUEO LUCELLY</c:v>
                </c:pt>
                <c:pt idx="49">
                  <c:v>Proporción de cumplimiento del plan de mejoramiento del SUH</c:v>
                </c:pt>
                <c:pt idx="50">
                  <c:v>Proporción de cumplimiento del plan de mejoramiento del SUA</c:v>
                </c:pt>
                <c:pt idx="51">
                  <c:v>Proporción de cumplimiento del plan de mejoramiento del MECI</c:v>
                </c:pt>
                <c:pt idx="52">
                  <c:v>Evaluación externa del ente acreditador</c:v>
                </c:pt>
                <c:pt idx="53">
                  <c:v>Evaluación externa del ente habilitador DSSA</c:v>
                </c:pt>
                <c:pt idx="54">
                  <c:v>calificación del MECI frente al DAFP</c:v>
                </c:pt>
                <c:pt idx="55">
                  <c:v>Evaluación frente a FENALCO</c:v>
                </c:pt>
                <c:pt idx="56">
                  <c:v>Proporción de cumplimiento del plan de implementación de NORMA DE CALIDAD para certificación de sistemas de información</c:v>
                </c:pt>
                <c:pt idx="57">
                  <c:v>Logros satisfactoriosa obtenidos en convocatorias de reconocimiento empresarial </c:v>
                </c:pt>
                <c:pt idx="58">
                  <c:v>Adherencia al modelo de escucha activa del cliente externo</c:v>
                </c:pt>
                <c:pt idx="59">
                  <c:v>Adherencia a procesos asistenciales </c:v>
                </c:pt>
                <c:pt idx="60">
                  <c:v>Proporción de estudios y diseños del proyecto, viabilizados y aprobados </c:v>
                </c:pt>
                <c:pt idx="61">
                  <c:v>Proporción de cumplimiento del proyecto "Adecuación de infraestructura física que permitan cumplir los estándares de habilitación de los servicios asistenciales"</c:v>
                </c:pt>
                <c:pt idx="62">
                  <c:v>Proporción de cumplimiento de la formulación del proyecto " Adecuación de la planta física de las tres sedes del  hospital a la norma sismo resistente NSR-10 y requisitos de habilitación" - CUMPLIMIENTO DEL CRONOGRAMA DE TRABAJO</c:v>
                </c:pt>
                <c:pt idx="63">
                  <c:v>Proporción de ejecución del proyecto "" Adecuación de la planta física de las tres sedes del  hospital a la norma sismo resistente NSR-10 y requisitos de habilitación" - CUMPLIMIENTO DEL CRONOGRAMA DE TRABAJO</c:v>
                </c:pt>
                <c:pt idx="64">
                  <c:v>Porcentaje global de cumplimiento de necesidades y acciones  identificadas de ambiente físico </c:v>
                </c:pt>
                <c:pt idx="65">
                  <c:v>Porcentaje de cumplimiento de las actividades priorizadas en ambiente de trabajo - SALUD OCUPACIONAL</c:v>
                </c:pt>
                <c:pt idx="66">
                  <c:v>Proporción de acciones de innovación implementadas para el fortalecimiento del modelo de responsabilidad social</c:v>
                </c:pt>
                <c:pt idx="67">
                  <c:v>Adherencia al  modelo de gestión por competencias de acuerdo a los criterios de la lista de chequeo</c:v>
                </c:pt>
                <c:pt idx="68">
                  <c:v>Proporciòn de perfiles y competencias ajustadas al modelo del DAFP</c:v>
                </c:pt>
                <c:pt idx="69">
                  <c:v>Proporción de funcionarios que conocen el manual de perfiles y competencias de su cargo</c:v>
                </c:pt>
                <c:pt idx="70">
                  <c:v>Porcentaje de cumplimiento del programa de reingenieria a la planeaciòn del talento humano</c:v>
                </c:pt>
                <c:pt idx="71">
                  <c:v>Porcentaje de implementación del estudio de cargas laborales </c:v>
                </c:pt>
                <c:pt idx="72">
                  <c:v>Porcentaje de cumplimiento del plan de implementaciòn para la reforma administrativa de la planta de cargos </c:v>
                </c:pt>
                <c:pt idx="73">
                  <c:v>Proporciòn de funcionarios vinculados que salieron evaluados satisfactoriamente con respecto a los compromisos concertados al momento de su vinculaciòn</c:v>
                </c:pt>
                <c:pt idx="74">
                  <c:v>Proporciòn de cumplimiento del programa de formaciòn con enfoque del ser, saber y hacer</c:v>
                </c:pt>
                <c:pt idx="75">
                  <c:v>Proporciòn de cumplimiento del programa de reinducciòn general y especìfica</c:v>
                </c:pt>
                <c:pt idx="76">
                  <c:v>Proporciòn de cumplimiento del programa de reentrenamiento</c:v>
                </c:pt>
                <c:pt idx="77">
                  <c:v>Proporciòn de cumplimiento del programa de certificaciòn de competencias del personal</c:v>
                </c:pt>
                <c:pt idx="78">
                  <c:v>Proporciòn de funcionarios con soportes evaluaciòn de competencias</c:v>
                </c:pt>
                <c:pt idx="79">
                  <c:v>Proporciòn de funcionarios con planes de mejora individual </c:v>
                </c:pt>
                <c:pt idx="80">
                  <c:v>Porcentaje de ejecuciòn del proyecto para adecuaciòn de gimnasio </c:v>
                </c:pt>
                <c:pt idx="81">
                  <c:v>Porcentaje de ejecuciòn del proyecto para adecuaciòn de auditorio</c:v>
                </c:pt>
                <c:pt idx="82">
                  <c:v>Porcentaje de implementaciòn del programa PILO</c:v>
                </c:pt>
                <c:pt idx="83">
                  <c:v>Procentaje de cumplimiento del programa de estilos de vida saludable </c:v>
                </c:pt>
                <c:pt idx="84">
                  <c:v>Procentaje de cumplimiento del programa de salud mental</c:v>
                </c:pt>
                <c:pt idx="85">
                  <c:v>Proporciòn de cumplimiento del plan de emergencias </c:v>
                </c:pt>
                <c:pt idx="86">
                  <c:v>Calificacìon de clima laboral</c:v>
                </c:pt>
                <c:pt idx="87">
                  <c:v>Proporciòn de cumplimiento del programa de preparaciòn para el retiro</c:v>
                </c:pt>
                <c:pt idx="88">
                  <c:v>Evaluaciòn del programa docente asistencial, de acuerdo a la lista de chequeo del Ministerio de educaciòn</c:v>
                </c:pt>
                <c:pt idx="89">
                  <c:v>Porcentaje general del cumplimiento de los programas de ejecuciòn de las campañas institucionales - CATALINA HERRERA</c:v>
                </c:pt>
                <c:pt idx="90">
                  <c:v>Evaluación del plan de implementación para actualización de las TRD</c:v>
                </c:pt>
                <c:pt idx="91">
                  <c:v>Evaluación del plan de implementación para la organización del fondo acumulado</c:v>
                </c:pt>
                <c:pt idx="92">
                  <c:v>Evaluación del plan de implementación para la articulación de las TRD con el control documental de ISOLUCION - LUCELLY</c:v>
                </c:pt>
                <c:pt idx="93">
                  <c:v>Proporción de los modulos u aplicativos del software Workmanager que se encuentran en uso</c:v>
                </c:pt>
                <c:pt idx="94">
                  <c:v>Indicador de Renovación tecnológica</c:v>
                </c:pt>
                <c:pt idx="95">
                  <c:v>Proporción de  cumplimiento implementación del sistema del nuevo software empresarial - MIGUEL ANGEL</c:v>
                </c:pt>
                <c:pt idx="96">
                  <c:v>Proporción de  cumplimiento de herramientas informaticas implementas o Actualizadas - MIGUEL ANGEL</c:v>
                </c:pt>
                <c:pt idx="97">
                  <c:v>Estado obsolescencias equipos Tecnológicos - MIGUEL ANGEL</c:v>
                </c:pt>
                <c:pt idx="98">
                  <c:v>Proporción de equipos actualizados  con software en la ESE</c:v>
                </c:pt>
                <c:pt idx="99">
                  <c:v>Examen de competencias Nuevas tecnologías - MIGUEL ANGEL</c:v>
                </c:pt>
                <c:pt idx="100">
                  <c:v>Proporción de cumplimiento del proyecto VOZ IP - MIGUEL ANGEL</c:v>
                </c:pt>
                <c:pt idx="101">
                  <c:v>Porcentaje de Glosas Aceptadas</c:v>
                </c:pt>
                <c:pt idx="102">
                  <c:v>Porcentaje de  Activos Fijos Costeados y Cargados a cada Servicio y Conciliados con el balance.</c:v>
                </c:pt>
                <c:pt idx="103">
                  <c:v>Numero Inventarios Realizados - EDWIN</c:v>
                </c:pt>
                <c:pt idx="104">
                  <c:v>Numero seguimientos registrados - EDWIN</c:v>
                </c:pt>
                <c:pt idx="105">
                  <c:v>Referenciaiones realizadas - LUCELLY</c:v>
                </c:pt>
                <c:pt idx="106">
                  <c:v>Bases de Distribución Construidas</c:v>
                </c:pt>
                <c:pt idx="107">
                  <c:v>Numero de Actualizaciones de los Costos</c:v>
                </c:pt>
                <c:pt idx="108">
                  <c:v>Proveedores Con Propuesta de Negociación</c:v>
                </c:pt>
                <c:pt idx="109">
                  <c:v>Análisis realizados a cada rubro presupuestal</c:v>
                </c:pt>
                <c:pt idx="110">
                  <c:v>Numero de Clientes institucionales con los cuales se hace cobro persuasivo de cartera</c:v>
                </c:pt>
                <c:pt idx="111">
                  <c:v>Cartera recuperada prejuridicos con abogados externos </c:v>
                </c:pt>
                <c:pt idx="112">
                  <c:v>Cartera recuperada cobro jurídico</c:v>
                </c:pt>
                <c:pt idx="113">
                  <c:v>Cartera recuperada  castigo de deudas</c:v>
                </c:pt>
                <c:pt idx="114">
                  <c:v>Cartera recuperada interna (funcionarios)</c:v>
                </c:pt>
              </c:strCache>
            </c:strRef>
          </c:cat>
          <c:val>
            <c:numRef>
              <c:f>'2018'!$L$4:$L$118</c:f>
              <c:numCache>
                <c:formatCode>0%</c:formatCode>
                <c:ptCount val="115"/>
                <c:pt idx="0" formatCode="General">
                  <c:v>0</c:v>
                </c:pt>
                <c:pt idx="1">
                  <c:v>0.8</c:v>
                </c:pt>
                <c:pt idx="2">
                  <c:v>0.6</c:v>
                </c:pt>
                <c:pt idx="3">
                  <c:v>0.9</c:v>
                </c:pt>
                <c:pt idx="4">
                  <c:v>0.95</c:v>
                </c:pt>
                <c:pt idx="5">
                  <c:v>0.26</c:v>
                </c:pt>
                <c:pt idx="6">
                  <c:v>0</c:v>
                </c:pt>
                <c:pt idx="7" formatCode="General">
                  <c:v>0</c:v>
                </c:pt>
                <c:pt idx="8">
                  <c:v>0.7</c:v>
                </c:pt>
                <c:pt idx="9">
                  <c:v>0.8</c:v>
                </c:pt>
                <c:pt idx="10" formatCode="0.0%">
                  <c:v>0.5</c:v>
                </c:pt>
                <c:pt idx="11" formatCode="0.0%">
                  <c:v>0.45</c:v>
                </c:pt>
                <c:pt idx="12" formatCode="General">
                  <c:v>1600</c:v>
                </c:pt>
                <c:pt idx="13">
                  <c:v>0.4</c:v>
                </c:pt>
                <c:pt idx="14">
                  <c:v>0.4</c:v>
                </c:pt>
                <c:pt idx="15">
                  <c:v>0.8</c:v>
                </c:pt>
                <c:pt idx="16">
                  <c:v>0.9</c:v>
                </c:pt>
                <c:pt idx="17">
                  <c:v>0.9</c:v>
                </c:pt>
                <c:pt idx="18" formatCode="General">
                  <c:v>0</c:v>
                </c:pt>
                <c:pt idx="19" formatCode="General">
                  <c:v>5</c:v>
                </c:pt>
                <c:pt idx="20" formatCode="General">
                  <c:v>0</c:v>
                </c:pt>
                <c:pt idx="21" formatCode="General">
                  <c:v>0</c:v>
                </c:pt>
                <c:pt idx="22" formatCode="General">
                  <c:v>0</c:v>
                </c:pt>
                <c:pt idx="23">
                  <c:v>0.98</c:v>
                </c:pt>
                <c:pt idx="24">
                  <c:v>0.98</c:v>
                </c:pt>
                <c:pt idx="25">
                  <c:v>0.01</c:v>
                </c:pt>
                <c:pt idx="26">
                  <c:v>0.02</c:v>
                </c:pt>
                <c:pt idx="27">
                  <c:v>0.95</c:v>
                </c:pt>
                <c:pt idx="28" formatCode="General">
                  <c:v>0.97</c:v>
                </c:pt>
                <c:pt idx="59">
                  <c:v>0.9</c:v>
                </c:pt>
                <c:pt idx="73">
                  <c:v>0.8</c:v>
                </c:pt>
                <c:pt idx="88">
                  <c:v>0.9</c:v>
                </c:pt>
                <c:pt idx="92">
                  <c:v>1</c:v>
                </c:pt>
                <c:pt idx="101">
                  <c:v>1.4999999999999999E-2</c:v>
                </c:pt>
                <c:pt idx="102">
                  <c:v>1</c:v>
                </c:pt>
                <c:pt idx="103" formatCode="General">
                  <c:v>7</c:v>
                </c:pt>
                <c:pt idx="104" formatCode="General">
                  <c:v>42</c:v>
                </c:pt>
                <c:pt idx="109" formatCode="General">
                  <c:v>42</c:v>
                </c:pt>
                <c:pt idx="110" formatCode="General">
                  <c:v>0</c:v>
                </c:pt>
                <c:pt idx="111" formatCode="General">
                  <c:v>0</c:v>
                </c:pt>
                <c:pt idx="113" formatCode="General">
                  <c:v>0</c:v>
                </c:pt>
                <c:pt idx="114" formatCode="General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6339-4CCE-8AA1-38336156AAF6}"/>
            </c:ext>
          </c:extLst>
        </c:ser>
        <c:ser>
          <c:idx val="10"/>
          <c:order val="10"/>
          <c:tx>
            <c:strRef>
              <c:f>'2018'!$M$3</c:f>
              <c:strCache>
                <c:ptCount val="1"/>
              </c:strCache>
            </c:strRef>
          </c:tx>
          <c:invertIfNegative val="0"/>
          <c:cat>
            <c:strRef>
              <c:f>'2018'!$B$4:$B$118</c:f>
              <c:strCache>
                <c:ptCount val="115"/>
                <c:pt idx="0">
                  <c:v>NOMBRE DEL INDICADOR</c:v>
                </c:pt>
                <c:pt idx="1">
                  <c:v>Caracterización Familiar (Población objeto 1000 familias para APS)</c:v>
                </c:pt>
                <c:pt idx="2">
                  <c:v>Proporción de implementación del proyecto de  APS</c:v>
                </c:pt>
                <c:pt idx="3">
                  <c:v>Integralidad en la Atencion población intervenida (Vinculados PYP)</c:v>
                </c:pt>
                <c:pt idx="4">
                  <c:v>Proporción  de pacientes con HTA controlada</c:v>
                </c:pt>
                <c:pt idx="5">
                  <c:v>Proporción de embarazo en adolescentes </c:v>
                </c:pt>
                <c:pt idx="6">
                  <c:v>Proporción de CPN con ARO que termina sin complicaciones</c:v>
                </c:pt>
                <c:pt idx="7">
                  <c:v>Proporción Bajo peso al nacer</c:v>
                </c:pt>
                <c:pt idx="8">
                  <c:v>Coberturas PyP</c:v>
                </c:pt>
                <c:pt idx="9">
                  <c:v>Curación de pacientes con TB </c:v>
                </c:pt>
                <c:pt idx="10">
                  <c:v>Proporción de ejecución  del plan de salud pública</c:v>
                </c:pt>
                <c:pt idx="11">
                  <c:v>Proporción de Población caracterizada y atendida en el programa médico en casa</c:v>
                </c:pt>
                <c:pt idx="12">
                  <c:v>Promedio Demanda inducida mensual</c:v>
                </c:pt>
                <c:pt idx="13">
                  <c:v>Promedio asignación de citas por plataforma tecnológica</c:v>
                </c:pt>
                <c:pt idx="14">
                  <c:v>Asignación de citas a población priorizada desde atención al usuario</c:v>
                </c:pt>
                <c:pt idx="15">
                  <c:v>Proporción  de usuarios afiliados en línea en la institución</c:v>
                </c:pt>
                <c:pt idx="16">
                  <c:v>Proporción de implementación de la  estrategia IAMI integral</c:v>
                </c:pt>
                <c:pt idx="17">
                  <c:v>Proporción de pacientes con perfiles farmacoterapéuticos en hospitalización</c:v>
                </c:pt>
                <c:pt idx="18">
                  <c:v>Proporción de adherencia a los 10 correctos</c:v>
                </c:pt>
                <c:pt idx="19">
                  <c:v>Proyectos de redes en los que se participa</c:v>
                </c:pt>
                <c:pt idx="20">
                  <c:v>Indice de eventos adversos </c:v>
                </c:pt>
                <c:pt idx="21">
                  <c:v>Indice de Infecciones asociadas a la atención en salud</c:v>
                </c:pt>
                <c:pt idx="22">
                  <c:v>Indice de Infecciones postprocedimiento</c:v>
                </c:pt>
                <c:pt idx="23">
                  <c:v>Proporción de adherencia al lavado de manos</c:v>
                </c:pt>
                <c:pt idx="24">
                  <c:v>Proporción de cumplimiento de normas de bioseguridad</c:v>
                </c:pt>
                <c:pt idx="25">
                  <c:v>Indice de accidentes e incidentes de trabajo - TALENTO HUMANO</c:v>
                </c:pt>
                <c:pt idx="26">
                  <c:v>Indice de vulneración de derechos </c:v>
                </c:pt>
                <c:pt idx="27">
                  <c:v>Satisfacción global del usuario</c:v>
                </c:pt>
                <c:pt idx="28">
                  <c:v>Indice combinado de satisfacción </c:v>
                </c:pt>
                <c:pt idx="29">
                  <c:v>Proporción de cumplimiento del plan de comunicaciones informativo</c:v>
                </c:pt>
                <c:pt idx="30">
                  <c:v>Proporción de cumplimiento del plan de comunicaciones organizacional</c:v>
                </c:pt>
                <c:pt idx="31">
                  <c:v>Evaluación del plan de implementación del fortalecimiento de medios</c:v>
                </c:pt>
                <c:pt idx="32">
                  <c:v>Evaluación del plan de implementación del fortalecimiento de la imagen corporativa</c:v>
                </c:pt>
                <c:pt idx="33">
                  <c:v>Proporción de actividades implementadas del plan de mercadeo </c:v>
                </c:pt>
                <c:pt idx="34">
                  <c:v>Proporción de caídas del canal de comunicaciones</c:v>
                </c:pt>
                <c:pt idx="35">
                  <c:v>Satisfacción con el servicio de  asignación de Citas desde el call center</c:v>
                </c:pt>
                <c:pt idx="36">
                  <c:v>Adherencia global a los  a los procesos</c:v>
                </c:pt>
                <c:pt idx="37">
                  <c:v>Proporción de procesos con procedimientos actualizados</c:v>
                </c:pt>
                <c:pt idx="38">
                  <c:v>Adherencia global a los modelos empresariales</c:v>
                </c:pt>
                <c:pt idx="39">
                  <c:v>Eficacia del plan de mejoramiento MECI</c:v>
                </c:pt>
                <c:pt idx="40">
                  <c:v>Proporción de cumplimiento del plan de implementación de la sistematización de MECI</c:v>
                </c:pt>
                <c:pt idx="41">
                  <c:v>Adherencia al  modelo de mejoramiento institucional</c:v>
                </c:pt>
                <c:pt idx="42">
                  <c:v>Proporción de cumplimiento del plan de implementación de la potenciación del software ISOlucion </c:v>
                </c:pt>
                <c:pt idx="43">
                  <c:v>Proporción de cumplimiento del plan de implementación del fortalecimiento del sistema de riesgos y eventos adversos-DRA VIVIANA</c:v>
                </c:pt>
                <c:pt idx="44">
                  <c:v>Proporción de cumplimiento del plan de implementación de la sistematización del software del MPS para manejo de eventos adversos-DRA. LUCELLY</c:v>
                </c:pt>
                <c:pt idx="45">
                  <c:v>Proporción de indicadores del BSC revisados y ajustados </c:v>
                </c:pt>
                <c:pt idx="46">
                  <c:v>Adherencia al modelo de referencia comparativa - LISTA DE CHEQUEO LUCELLY</c:v>
                </c:pt>
                <c:pt idx="47">
                  <c:v>Evaluación general del PAMEC y el programa de auditorias internas de la ESE</c:v>
                </c:pt>
                <c:pt idx="48">
                  <c:v>Proporción de cumplimiento del plan de implementación de la sistematización del PAMEC - LISTA DE CHEQUEO LUCELLY</c:v>
                </c:pt>
                <c:pt idx="49">
                  <c:v>Proporción de cumplimiento del plan de mejoramiento del SUH</c:v>
                </c:pt>
                <c:pt idx="50">
                  <c:v>Proporción de cumplimiento del plan de mejoramiento del SUA</c:v>
                </c:pt>
                <c:pt idx="51">
                  <c:v>Proporción de cumplimiento del plan de mejoramiento del MECI</c:v>
                </c:pt>
                <c:pt idx="52">
                  <c:v>Evaluación externa del ente acreditador</c:v>
                </c:pt>
                <c:pt idx="53">
                  <c:v>Evaluación externa del ente habilitador DSSA</c:v>
                </c:pt>
                <c:pt idx="54">
                  <c:v>calificación del MECI frente al DAFP</c:v>
                </c:pt>
                <c:pt idx="55">
                  <c:v>Evaluación frente a FENALCO</c:v>
                </c:pt>
                <c:pt idx="56">
                  <c:v>Proporción de cumplimiento del plan de implementación de NORMA DE CALIDAD para certificación de sistemas de información</c:v>
                </c:pt>
                <c:pt idx="57">
                  <c:v>Logros satisfactoriosa obtenidos en convocatorias de reconocimiento empresarial </c:v>
                </c:pt>
                <c:pt idx="58">
                  <c:v>Adherencia al modelo de escucha activa del cliente externo</c:v>
                </c:pt>
                <c:pt idx="59">
                  <c:v>Adherencia a procesos asistenciales </c:v>
                </c:pt>
                <c:pt idx="60">
                  <c:v>Proporción de estudios y diseños del proyecto, viabilizados y aprobados </c:v>
                </c:pt>
                <c:pt idx="61">
                  <c:v>Proporción de cumplimiento del proyecto "Adecuación de infraestructura física que permitan cumplir los estándares de habilitación de los servicios asistenciales"</c:v>
                </c:pt>
                <c:pt idx="62">
                  <c:v>Proporción de cumplimiento de la formulación del proyecto " Adecuación de la planta física de las tres sedes del  hospital a la norma sismo resistente NSR-10 y requisitos de habilitación" - CUMPLIMIENTO DEL CRONOGRAMA DE TRABAJO</c:v>
                </c:pt>
                <c:pt idx="63">
                  <c:v>Proporción de ejecución del proyecto "" Adecuación de la planta física de las tres sedes del  hospital a la norma sismo resistente NSR-10 y requisitos de habilitación" - CUMPLIMIENTO DEL CRONOGRAMA DE TRABAJO</c:v>
                </c:pt>
                <c:pt idx="64">
                  <c:v>Porcentaje global de cumplimiento de necesidades y acciones  identificadas de ambiente físico </c:v>
                </c:pt>
                <c:pt idx="65">
                  <c:v>Porcentaje de cumplimiento de las actividades priorizadas en ambiente de trabajo - SALUD OCUPACIONAL</c:v>
                </c:pt>
                <c:pt idx="66">
                  <c:v>Proporción de acciones de innovación implementadas para el fortalecimiento del modelo de responsabilidad social</c:v>
                </c:pt>
                <c:pt idx="67">
                  <c:v>Adherencia al  modelo de gestión por competencias de acuerdo a los criterios de la lista de chequeo</c:v>
                </c:pt>
                <c:pt idx="68">
                  <c:v>Proporciòn de perfiles y competencias ajustadas al modelo del DAFP</c:v>
                </c:pt>
                <c:pt idx="69">
                  <c:v>Proporción de funcionarios que conocen el manual de perfiles y competencias de su cargo</c:v>
                </c:pt>
                <c:pt idx="70">
                  <c:v>Porcentaje de cumplimiento del programa de reingenieria a la planeaciòn del talento humano</c:v>
                </c:pt>
                <c:pt idx="71">
                  <c:v>Porcentaje de implementación del estudio de cargas laborales </c:v>
                </c:pt>
                <c:pt idx="72">
                  <c:v>Porcentaje de cumplimiento del plan de implementaciòn para la reforma administrativa de la planta de cargos </c:v>
                </c:pt>
                <c:pt idx="73">
                  <c:v>Proporciòn de funcionarios vinculados que salieron evaluados satisfactoriamente con respecto a los compromisos concertados al momento de su vinculaciòn</c:v>
                </c:pt>
                <c:pt idx="74">
                  <c:v>Proporciòn de cumplimiento del programa de formaciòn con enfoque del ser, saber y hacer</c:v>
                </c:pt>
                <c:pt idx="75">
                  <c:v>Proporciòn de cumplimiento del programa de reinducciòn general y especìfica</c:v>
                </c:pt>
                <c:pt idx="76">
                  <c:v>Proporciòn de cumplimiento del programa de reentrenamiento</c:v>
                </c:pt>
                <c:pt idx="77">
                  <c:v>Proporciòn de cumplimiento del programa de certificaciòn de competencias del personal</c:v>
                </c:pt>
                <c:pt idx="78">
                  <c:v>Proporciòn de funcionarios con soportes evaluaciòn de competencias</c:v>
                </c:pt>
                <c:pt idx="79">
                  <c:v>Proporciòn de funcionarios con planes de mejora individual </c:v>
                </c:pt>
                <c:pt idx="80">
                  <c:v>Porcentaje de ejecuciòn del proyecto para adecuaciòn de gimnasio </c:v>
                </c:pt>
                <c:pt idx="81">
                  <c:v>Porcentaje de ejecuciòn del proyecto para adecuaciòn de auditorio</c:v>
                </c:pt>
                <c:pt idx="82">
                  <c:v>Porcentaje de implementaciòn del programa PILO</c:v>
                </c:pt>
                <c:pt idx="83">
                  <c:v>Procentaje de cumplimiento del programa de estilos de vida saludable </c:v>
                </c:pt>
                <c:pt idx="84">
                  <c:v>Procentaje de cumplimiento del programa de salud mental</c:v>
                </c:pt>
                <c:pt idx="85">
                  <c:v>Proporciòn de cumplimiento del plan de emergencias </c:v>
                </c:pt>
                <c:pt idx="86">
                  <c:v>Calificacìon de clima laboral</c:v>
                </c:pt>
                <c:pt idx="87">
                  <c:v>Proporciòn de cumplimiento del programa de preparaciòn para el retiro</c:v>
                </c:pt>
                <c:pt idx="88">
                  <c:v>Evaluaciòn del programa docente asistencial, de acuerdo a la lista de chequeo del Ministerio de educaciòn</c:v>
                </c:pt>
                <c:pt idx="89">
                  <c:v>Porcentaje general del cumplimiento de los programas de ejecuciòn de las campañas institucionales - CATALINA HERRERA</c:v>
                </c:pt>
                <c:pt idx="90">
                  <c:v>Evaluación del plan de implementación para actualización de las TRD</c:v>
                </c:pt>
                <c:pt idx="91">
                  <c:v>Evaluación del plan de implementación para la organización del fondo acumulado</c:v>
                </c:pt>
                <c:pt idx="92">
                  <c:v>Evaluación del plan de implementación para la articulación de las TRD con el control documental de ISOLUCION - LUCELLY</c:v>
                </c:pt>
                <c:pt idx="93">
                  <c:v>Proporción de los modulos u aplicativos del software Workmanager que se encuentran en uso</c:v>
                </c:pt>
                <c:pt idx="94">
                  <c:v>Indicador de Renovación tecnológica</c:v>
                </c:pt>
                <c:pt idx="95">
                  <c:v>Proporción de  cumplimiento implementación del sistema del nuevo software empresarial - MIGUEL ANGEL</c:v>
                </c:pt>
                <c:pt idx="96">
                  <c:v>Proporción de  cumplimiento de herramientas informaticas implementas o Actualizadas - MIGUEL ANGEL</c:v>
                </c:pt>
                <c:pt idx="97">
                  <c:v>Estado obsolescencias equipos Tecnológicos - MIGUEL ANGEL</c:v>
                </c:pt>
                <c:pt idx="98">
                  <c:v>Proporción de equipos actualizados  con software en la ESE</c:v>
                </c:pt>
                <c:pt idx="99">
                  <c:v>Examen de competencias Nuevas tecnologías - MIGUEL ANGEL</c:v>
                </c:pt>
                <c:pt idx="100">
                  <c:v>Proporción de cumplimiento del proyecto VOZ IP - MIGUEL ANGEL</c:v>
                </c:pt>
                <c:pt idx="101">
                  <c:v>Porcentaje de Glosas Aceptadas</c:v>
                </c:pt>
                <c:pt idx="102">
                  <c:v>Porcentaje de  Activos Fijos Costeados y Cargados a cada Servicio y Conciliados con el balance.</c:v>
                </c:pt>
                <c:pt idx="103">
                  <c:v>Numero Inventarios Realizados - EDWIN</c:v>
                </c:pt>
                <c:pt idx="104">
                  <c:v>Numero seguimientos registrados - EDWIN</c:v>
                </c:pt>
                <c:pt idx="105">
                  <c:v>Referenciaiones realizadas - LUCELLY</c:v>
                </c:pt>
                <c:pt idx="106">
                  <c:v>Bases de Distribución Construidas</c:v>
                </c:pt>
                <c:pt idx="107">
                  <c:v>Numero de Actualizaciones de los Costos</c:v>
                </c:pt>
                <c:pt idx="108">
                  <c:v>Proveedores Con Propuesta de Negociación</c:v>
                </c:pt>
                <c:pt idx="109">
                  <c:v>Análisis realizados a cada rubro presupuestal</c:v>
                </c:pt>
                <c:pt idx="110">
                  <c:v>Numero de Clientes institucionales con los cuales se hace cobro persuasivo de cartera</c:v>
                </c:pt>
                <c:pt idx="111">
                  <c:v>Cartera recuperada prejuridicos con abogados externos </c:v>
                </c:pt>
                <c:pt idx="112">
                  <c:v>Cartera recuperada cobro jurídico</c:v>
                </c:pt>
                <c:pt idx="113">
                  <c:v>Cartera recuperada  castigo de deudas</c:v>
                </c:pt>
                <c:pt idx="114">
                  <c:v>Cartera recuperada interna (funcionarios)</c:v>
                </c:pt>
              </c:strCache>
            </c:strRef>
          </c:cat>
          <c:val>
            <c:numRef>
              <c:f>'2018'!$M$4:$M$118</c:f>
              <c:numCache>
                <c:formatCode>0%</c:formatCode>
                <c:ptCount val="115"/>
                <c:pt idx="0" formatCode="General">
                  <c:v>0</c:v>
                </c:pt>
                <c:pt idx="1">
                  <c:v>0.8</c:v>
                </c:pt>
                <c:pt idx="2">
                  <c:v>0.75</c:v>
                </c:pt>
                <c:pt idx="3">
                  <c:v>0.9</c:v>
                </c:pt>
                <c:pt idx="4">
                  <c:v>0.95</c:v>
                </c:pt>
                <c:pt idx="5">
                  <c:v>0.26</c:v>
                </c:pt>
                <c:pt idx="6">
                  <c:v>0</c:v>
                </c:pt>
                <c:pt idx="7" formatCode="General">
                  <c:v>0</c:v>
                </c:pt>
                <c:pt idx="8">
                  <c:v>0.7</c:v>
                </c:pt>
                <c:pt idx="9">
                  <c:v>0.85</c:v>
                </c:pt>
                <c:pt idx="10" formatCode="0.0%">
                  <c:v>1</c:v>
                </c:pt>
                <c:pt idx="11" formatCode="0.0%">
                  <c:v>0.9</c:v>
                </c:pt>
                <c:pt idx="12" formatCode="General">
                  <c:v>1600</c:v>
                </c:pt>
                <c:pt idx="13">
                  <c:v>0.5</c:v>
                </c:pt>
                <c:pt idx="14">
                  <c:v>0.5</c:v>
                </c:pt>
                <c:pt idx="15">
                  <c:v>0.8</c:v>
                </c:pt>
                <c:pt idx="16">
                  <c:v>0.9</c:v>
                </c:pt>
                <c:pt idx="17">
                  <c:v>0.9</c:v>
                </c:pt>
                <c:pt idx="18" formatCode="General">
                  <c:v>0</c:v>
                </c:pt>
                <c:pt idx="19" formatCode="General">
                  <c:v>6</c:v>
                </c:pt>
                <c:pt idx="20" formatCode="General">
                  <c:v>0</c:v>
                </c:pt>
                <c:pt idx="21" formatCode="General">
                  <c:v>0</c:v>
                </c:pt>
                <c:pt idx="22" formatCode="General">
                  <c:v>0</c:v>
                </c:pt>
                <c:pt idx="23">
                  <c:v>0.98</c:v>
                </c:pt>
                <c:pt idx="24">
                  <c:v>0.98</c:v>
                </c:pt>
                <c:pt idx="25">
                  <c:v>0.01</c:v>
                </c:pt>
                <c:pt idx="26">
                  <c:v>0.02</c:v>
                </c:pt>
                <c:pt idx="27">
                  <c:v>0.95</c:v>
                </c:pt>
                <c:pt idx="28" formatCode="General">
                  <c:v>0.97</c:v>
                </c:pt>
                <c:pt idx="29">
                  <c:v>0.8</c:v>
                </c:pt>
                <c:pt idx="30">
                  <c:v>0.8</c:v>
                </c:pt>
                <c:pt idx="31">
                  <c:v>0.8</c:v>
                </c:pt>
                <c:pt idx="32">
                  <c:v>0.8</c:v>
                </c:pt>
                <c:pt idx="33">
                  <c:v>0.33</c:v>
                </c:pt>
                <c:pt idx="34" formatCode="General">
                  <c:v>2</c:v>
                </c:pt>
                <c:pt idx="35">
                  <c:v>0.9</c:v>
                </c:pt>
                <c:pt idx="36">
                  <c:v>0.9</c:v>
                </c:pt>
                <c:pt idx="37">
                  <c:v>1</c:v>
                </c:pt>
                <c:pt idx="38">
                  <c:v>0.8</c:v>
                </c:pt>
                <c:pt idx="39">
                  <c:v>0.9</c:v>
                </c:pt>
                <c:pt idx="41">
                  <c:v>0.8</c:v>
                </c:pt>
                <c:pt idx="46">
                  <c:v>0.8</c:v>
                </c:pt>
                <c:pt idx="49">
                  <c:v>1</c:v>
                </c:pt>
                <c:pt idx="50">
                  <c:v>0.9</c:v>
                </c:pt>
                <c:pt idx="51">
                  <c:v>0.9</c:v>
                </c:pt>
                <c:pt idx="52" formatCode="General">
                  <c:v>0</c:v>
                </c:pt>
                <c:pt idx="53">
                  <c:v>1</c:v>
                </c:pt>
                <c:pt idx="54">
                  <c:v>0.9</c:v>
                </c:pt>
                <c:pt idx="55" formatCode="General">
                  <c:v>0</c:v>
                </c:pt>
                <c:pt idx="57" formatCode="General">
                  <c:v>0</c:v>
                </c:pt>
                <c:pt idx="58">
                  <c:v>0.8</c:v>
                </c:pt>
                <c:pt idx="59">
                  <c:v>0.9</c:v>
                </c:pt>
                <c:pt idx="62">
                  <c:v>1</c:v>
                </c:pt>
                <c:pt idx="63">
                  <c:v>1</c:v>
                </c:pt>
                <c:pt idx="64">
                  <c:v>0.9</c:v>
                </c:pt>
                <c:pt idx="65">
                  <c:v>0.9</c:v>
                </c:pt>
                <c:pt idx="66">
                  <c:v>0.8</c:v>
                </c:pt>
                <c:pt idx="74">
                  <c:v>0.8</c:v>
                </c:pt>
                <c:pt idx="75">
                  <c:v>0.8</c:v>
                </c:pt>
                <c:pt idx="76">
                  <c:v>0.8</c:v>
                </c:pt>
                <c:pt idx="77">
                  <c:v>0.8</c:v>
                </c:pt>
                <c:pt idx="78">
                  <c:v>1</c:v>
                </c:pt>
                <c:pt idx="79">
                  <c:v>1</c:v>
                </c:pt>
                <c:pt idx="82">
                  <c:v>1</c:v>
                </c:pt>
                <c:pt idx="83">
                  <c:v>0.8</c:v>
                </c:pt>
                <c:pt idx="84">
                  <c:v>0.8</c:v>
                </c:pt>
                <c:pt idx="85">
                  <c:v>0.8</c:v>
                </c:pt>
                <c:pt idx="86">
                  <c:v>0.85</c:v>
                </c:pt>
                <c:pt idx="88">
                  <c:v>0.9</c:v>
                </c:pt>
                <c:pt idx="89">
                  <c:v>0.8</c:v>
                </c:pt>
                <c:pt idx="91">
                  <c:v>1</c:v>
                </c:pt>
                <c:pt idx="97">
                  <c:v>0.85</c:v>
                </c:pt>
                <c:pt idx="98">
                  <c:v>1</c:v>
                </c:pt>
                <c:pt idx="99">
                  <c:v>0.9</c:v>
                </c:pt>
                <c:pt idx="100">
                  <c:v>0.98</c:v>
                </c:pt>
                <c:pt idx="101">
                  <c:v>0.01</c:v>
                </c:pt>
                <c:pt idx="102">
                  <c:v>1</c:v>
                </c:pt>
                <c:pt idx="103" formatCode="General">
                  <c:v>8</c:v>
                </c:pt>
                <c:pt idx="104" formatCode="General">
                  <c:v>48</c:v>
                </c:pt>
                <c:pt idx="105" formatCode="General">
                  <c:v>7</c:v>
                </c:pt>
                <c:pt idx="106">
                  <c:v>1</c:v>
                </c:pt>
                <c:pt idx="107" formatCode="General">
                  <c:v>3</c:v>
                </c:pt>
                <c:pt idx="108">
                  <c:v>1</c:v>
                </c:pt>
                <c:pt idx="109" formatCode="General">
                  <c:v>48</c:v>
                </c:pt>
                <c:pt idx="110">
                  <c:v>0.9</c:v>
                </c:pt>
                <c:pt idx="111" formatCode="General">
                  <c:v>0</c:v>
                </c:pt>
                <c:pt idx="113" formatCode="General">
                  <c:v>0</c:v>
                </c:pt>
                <c:pt idx="114" formatCode="General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6339-4CCE-8AA1-38336156AAF6}"/>
            </c:ext>
          </c:extLst>
        </c:ser>
        <c:ser>
          <c:idx val="11"/>
          <c:order val="11"/>
          <c:tx>
            <c:strRef>
              <c:f>'2018'!$N$3</c:f>
              <c:strCache>
                <c:ptCount val="1"/>
                <c:pt idx="0">
                  <c:v>SEGUIMIENTO </c:v>
                </c:pt>
              </c:strCache>
            </c:strRef>
          </c:tx>
          <c:invertIfNegative val="0"/>
          <c:cat>
            <c:strRef>
              <c:f>'2018'!$B$4:$B$118</c:f>
              <c:strCache>
                <c:ptCount val="115"/>
                <c:pt idx="0">
                  <c:v>NOMBRE DEL INDICADOR</c:v>
                </c:pt>
                <c:pt idx="1">
                  <c:v>Caracterización Familiar (Población objeto 1000 familias para APS)</c:v>
                </c:pt>
                <c:pt idx="2">
                  <c:v>Proporción de implementación del proyecto de  APS</c:v>
                </c:pt>
                <c:pt idx="3">
                  <c:v>Integralidad en la Atencion población intervenida (Vinculados PYP)</c:v>
                </c:pt>
                <c:pt idx="4">
                  <c:v>Proporción  de pacientes con HTA controlada</c:v>
                </c:pt>
                <c:pt idx="5">
                  <c:v>Proporción de embarazo en adolescentes </c:v>
                </c:pt>
                <c:pt idx="6">
                  <c:v>Proporción de CPN con ARO que termina sin complicaciones</c:v>
                </c:pt>
                <c:pt idx="7">
                  <c:v>Proporción Bajo peso al nacer</c:v>
                </c:pt>
                <c:pt idx="8">
                  <c:v>Coberturas PyP</c:v>
                </c:pt>
                <c:pt idx="9">
                  <c:v>Curación de pacientes con TB </c:v>
                </c:pt>
                <c:pt idx="10">
                  <c:v>Proporción de ejecución  del plan de salud pública</c:v>
                </c:pt>
                <c:pt idx="11">
                  <c:v>Proporción de Población caracterizada y atendida en el programa médico en casa</c:v>
                </c:pt>
                <c:pt idx="12">
                  <c:v>Promedio Demanda inducida mensual</c:v>
                </c:pt>
                <c:pt idx="13">
                  <c:v>Promedio asignación de citas por plataforma tecnológica</c:v>
                </c:pt>
                <c:pt idx="14">
                  <c:v>Asignación de citas a población priorizada desde atención al usuario</c:v>
                </c:pt>
                <c:pt idx="15">
                  <c:v>Proporción  de usuarios afiliados en línea en la institución</c:v>
                </c:pt>
                <c:pt idx="16">
                  <c:v>Proporción de implementación de la  estrategia IAMI integral</c:v>
                </c:pt>
                <c:pt idx="17">
                  <c:v>Proporción de pacientes con perfiles farmacoterapéuticos en hospitalización</c:v>
                </c:pt>
                <c:pt idx="18">
                  <c:v>Proporción de adherencia a los 10 correctos</c:v>
                </c:pt>
                <c:pt idx="19">
                  <c:v>Proyectos de redes en los que se participa</c:v>
                </c:pt>
                <c:pt idx="20">
                  <c:v>Indice de eventos adversos </c:v>
                </c:pt>
                <c:pt idx="21">
                  <c:v>Indice de Infecciones asociadas a la atención en salud</c:v>
                </c:pt>
                <c:pt idx="22">
                  <c:v>Indice de Infecciones postprocedimiento</c:v>
                </c:pt>
                <c:pt idx="23">
                  <c:v>Proporción de adherencia al lavado de manos</c:v>
                </c:pt>
                <c:pt idx="24">
                  <c:v>Proporción de cumplimiento de normas de bioseguridad</c:v>
                </c:pt>
                <c:pt idx="25">
                  <c:v>Indice de accidentes e incidentes de trabajo - TALENTO HUMANO</c:v>
                </c:pt>
                <c:pt idx="26">
                  <c:v>Indice de vulneración de derechos </c:v>
                </c:pt>
                <c:pt idx="27">
                  <c:v>Satisfacción global del usuario</c:v>
                </c:pt>
                <c:pt idx="28">
                  <c:v>Indice combinado de satisfacción </c:v>
                </c:pt>
                <c:pt idx="29">
                  <c:v>Proporción de cumplimiento del plan de comunicaciones informativo</c:v>
                </c:pt>
                <c:pt idx="30">
                  <c:v>Proporción de cumplimiento del plan de comunicaciones organizacional</c:v>
                </c:pt>
                <c:pt idx="31">
                  <c:v>Evaluación del plan de implementación del fortalecimiento de medios</c:v>
                </c:pt>
                <c:pt idx="32">
                  <c:v>Evaluación del plan de implementación del fortalecimiento de la imagen corporativa</c:v>
                </c:pt>
                <c:pt idx="33">
                  <c:v>Proporción de actividades implementadas del plan de mercadeo </c:v>
                </c:pt>
                <c:pt idx="34">
                  <c:v>Proporción de caídas del canal de comunicaciones</c:v>
                </c:pt>
                <c:pt idx="35">
                  <c:v>Satisfacción con el servicio de  asignación de Citas desde el call center</c:v>
                </c:pt>
                <c:pt idx="36">
                  <c:v>Adherencia global a los  a los procesos</c:v>
                </c:pt>
                <c:pt idx="37">
                  <c:v>Proporción de procesos con procedimientos actualizados</c:v>
                </c:pt>
                <c:pt idx="38">
                  <c:v>Adherencia global a los modelos empresariales</c:v>
                </c:pt>
                <c:pt idx="39">
                  <c:v>Eficacia del plan de mejoramiento MECI</c:v>
                </c:pt>
                <c:pt idx="40">
                  <c:v>Proporción de cumplimiento del plan de implementación de la sistematización de MECI</c:v>
                </c:pt>
                <c:pt idx="41">
                  <c:v>Adherencia al  modelo de mejoramiento institucional</c:v>
                </c:pt>
                <c:pt idx="42">
                  <c:v>Proporción de cumplimiento del plan de implementación de la potenciación del software ISOlucion </c:v>
                </c:pt>
                <c:pt idx="43">
                  <c:v>Proporción de cumplimiento del plan de implementación del fortalecimiento del sistema de riesgos y eventos adversos-DRA VIVIANA</c:v>
                </c:pt>
                <c:pt idx="44">
                  <c:v>Proporción de cumplimiento del plan de implementación de la sistematización del software del MPS para manejo de eventos adversos-DRA. LUCELLY</c:v>
                </c:pt>
                <c:pt idx="45">
                  <c:v>Proporción de indicadores del BSC revisados y ajustados </c:v>
                </c:pt>
                <c:pt idx="46">
                  <c:v>Adherencia al modelo de referencia comparativa - LISTA DE CHEQUEO LUCELLY</c:v>
                </c:pt>
                <c:pt idx="47">
                  <c:v>Evaluación general del PAMEC y el programa de auditorias internas de la ESE</c:v>
                </c:pt>
                <c:pt idx="48">
                  <c:v>Proporción de cumplimiento del plan de implementación de la sistematización del PAMEC - LISTA DE CHEQUEO LUCELLY</c:v>
                </c:pt>
                <c:pt idx="49">
                  <c:v>Proporción de cumplimiento del plan de mejoramiento del SUH</c:v>
                </c:pt>
                <c:pt idx="50">
                  <c:v>Proporción de cumplimiento del plan de mejoramiento del SUA</c:v>
                </c:pt>
                <c:pt idx="51">
                  <c:v>Proporción de cumplimiento del plan de mejoramiento del MECI</c:v>
                </c:pt>
                <c:pt idx="52">
                  <c:v>Evaluación externa del ente acreditador</c:v>
                </c:pt>
                <c:pt idx="53">
                  <c:v>Evaluación externa del ente habilitador DSSA</c:v>
                </c:pt>
                <c:pt idx="54">
                  <c:v>calificación del MECI frente al DAFP</c:v>
                </c:pt>
                <c:pt idx="55">
                  <c:v>Evaluación frente a FENALCO</c:v>
                </c:pt>
                <c:pt idx="56">
                  <c:v>Proporción de cumplimiento del plan de implementación de NORMA DE CALIDAD para certificación de sistemas de información</c:v>
                </c:pt>
                <c:pt idx="57">
                  <c:v>Logros satisfactoriosa obtenidos en convocatorias de reconocimiento empresarial </c:v>
                </c:pt>
                <c:pt idx="58">
                  <c:v>Adherencia al modelo de escucha activa del cliente externo</c:v>
                </c:pt>
                <c:pt idx="59">
                  <c:v>Adherencia a procesos asistenciales </c:v>
                </c:pt>
                <c:pt idx="60">
                  <c:v>Proporción de estudios y diseños del proyecto, viabilizados y aprobados </c:v>
                </c:pt>
                <c:pt idx="61">
                  <c:v>Proporción de cumplimiento del proyecto "Adecuación de infraestructura física que permitan cumplir los estándares de habilitación de los servicios asistenciales"</c:v>
                </c:pt>
                <c:pt idx="62">
                  <c:v>Proporción de cumplimiento de la formulación del proyecto " Adecuación de la planta física de las tres sedes del  hospital a la norma sismo resistente NSR-10 y requisitos de habilitación" - CUMPLIMIENTO DEL CRONOGRAMA DE TRABAJO</c:v>
                </c:pt>
                <c:pt idx="63">
                  <c:v>Proporción de ejecución del proyecto "" Adecuación de la planta física de las tres sedes del  hospital a la norma sismo resistente NSR-10 y requisitos de habilitación" - CUMPLIMIENTO DEL CRONOGRAMA DE TRABAJO</c:v>
                </c:pt>
                <c:pt idx="64">
                  <c:v>Porcentaje global de cumplimiento de necesidades y acciones  identificadas de ambiente físico </c:v>
                </c:pt>
                <c:pt idx="65">
                  <c:v>Porcentaje de cumplimiento de las actividades priorizadas en ambiente de trabajo - SALUD OCUPACIONAL</c:v>
                </c:pt>
                <c:pt idx="66">
                  <c:v>Proporción de acciones de innovación implementadas para el fortalecimiento del modelo de responsabilidad social</c:v>
                </c:pt>
                <c:pt idx="67">
                  <c:v>Adherencia al  modelo de gestión por competencias de acuerdo a los criterios de la lista de chequeo</c:v>
                </c:pt>
                <c:pt idx="68">
                  <c:v>Proporciòn de perfiles y competencias ajustadas al modelo del DAFP</c:v>
                </c:pt>
                <c:pt idx="69">
                  <c:v>Proporción de funcionarios que conocen el manual de perfiles y competencias de su cargo</c:v>
                </c:pt>
                <c:pt idx="70">
                  <c:v>Porcentaje de cumplimiento del programa de reingenieria a la planeaciòn del talento humano</c:v>
                </c:pt>
                <c:pt idx="71">
                  <c:v>Porcentaje de implementación del estudio de cargas laborales </c:v>
                </c:pt>
                <c:pt idx="72">
                  <c:v>Porcentaje de cumplimiento del plan de implementaciòn para la reforma administrativa de la planta de cargos </c:v>
                </c:pt>
                <c:pt idx="73">
                  <c:v>Proporciòn de funcionarios vinculados que salieron evaluados satisfactoriamente con respecto a los compromisos concertados al momento de su vinculaciòn</c:v>
                </c:pt>
                <c:pt idx="74">
                  <c:v>Proporciòn de cumplimiento del programa de formaciòn con enfoque del ser, saber y hacer</c:v>
                </c:pt>
                <c:pt idx="75">
                  <c:v>Proporciòn de cumplimiento del programa de reinducciòn general y especìfica</c:v>
                </c:pt>
                <c:pt idx="76">
                  <c:v>Proporciòn de cumplimiento del programa de reentrenamiento</c:v>
                </c:pt>
                <c:pt idx="77">
                  <c:v>Proporciòn de cumplimiento del programa de certificaciòn de competencias del personal</c:v>
                </c:pt>
                <c:pt idx="78">
                  <c:v>Proporciòn de funcionarios con soportes evaluaciòn de competencias</c:v>
                </c:pt>
                <c:pt idx="79">
                  <c:v>Proporciòn de funcionarios con planes de mejora individual </c:v>
                </c:pt>
                <c:pt idx="80">
                  <c:v>Porcentaje de ejecuciòn del proyecto para adecuaciòn de gimnasio </c:v>
                </c:pt>
                <c:pt idx="81">
                  <c:v>Porcentaje de ejecuciòn del proyecto para adecuaciòn de auditorio</c:v>
                </c:pt>
                <c:pt idx="82">
                  <c:v>Porcentaje de implementaciòn del programa PILO</c:v>
                </c:pt>
                <c:pt idx="83">
                  <c:v>Procentaje de cumplimiento del programa de estilos de vida saludable </c:v>
                </c:pt>
                <c:pt idx="84">
                  <c:v>Procentaje de cumplimiento del programa de salud mental</c:v>
                </c:pt>
                <c:pt idx="85">
                  <c:v>Proporciòn de cumplimiento del plan de emergencias </c:v>
                </c:pt>
                <c:pt idx="86">
                  <c:v>Calificacìon de clima laboral</c:v>
                </c:pt>
                <c:pt idx="87">
                  <c:v>Proporciòn de cumplimiento del programa de preparaciòn para el retiro</c:v>
                </c:pt>
                <c:pt idx="88">
                  <c:v>Evaluaciòn del programa docente asistencial, de acuerdo a la lista de chequeo del Ministerio de educaciòn</c:v>
                </c:pt>
                <c:pt idx="89">
                  <c:v>Porcentaje general del cumplimiento de los programas de ejecuciòn de las campañas institucionales - CATALINA HERRERA</c:v>
                </c:pt>
                <c:pt idx="90">
                  <c:v>Evaluación del plan de implementación para actualización de las TRD</c:v>
                </c:pt>
                <c:pt idx="91">
                  <c:v>Evaluación del plan de implementación para la organización del fondo acumulado</c:v>
                </c:pt>
                <c:pt idx="92">
                  <c:v>Evaluación del plan de implementación para la articulación de las TRD con el control documental de ISOLUCION - LUCELLY</c:v>
                </c:pt>
                <c:pt idx="93">
                  <c:v>Proporción de los modulos u aplicativos del software Workmanager que se encuentran en uso</c:v>
                </c:pt>
                <c:pt idx="94">
                  <c:v>Indicador de Renovación tecnológica</c:v>
                </c:pt>
                <c:pt idx="95">
                  <c:v>Proporción de  cumplimiento implementación del sistema del nuevo software empresarial - MIGUEL ANGEL</c:v>
                </c:pt>
                <c:pt idx="96">
                  <c:v>Proporción de  cumplimiento de herramientas informaticas implementas o Actualizadas - MIGUEL ANGEL</c:v>
                </c:pt>
                <c:pt idx="97">
                  <c:v>Estado obsolescencias equipos Tecnológicos - MIGUEL ANGEL</c:v>
                </c:pt>
                <c:pt idx="98">
                  <c:v>Proporción de equipos actualizados  con software en la ESE</c:v>
                </c:pt>
                <c:pt idx="99">
                  <c:v>Examen de competencias Nuevas tecnologías - MIGUEL ANGEL</c:v>
                </c:pt>
                <c:pt idx="100">
                  <c:v>Proporción de cumplimiento del proyecto VOZ IP - MIGUEL ANGEL</c:v>
                </c:pt>
                <c:pt idx="101">
                  <c:v>Porcentaje de Glosas Aceptadas</c:v>
                </c:pt>
                <c:pt idx="102">
                  <c:v>Porcentaje de  Activos Fijos Costeados y Cargados a cada Servicio y Conciliados con el balance.</c:v>
                </c:pt>
                <c:pt idx="103">
                  <c:v>Numero Inventarios Realizados - EDWIN</c:v>
                </c:pt>
                <c:pt idx="104">
                  <c:v>Numero seguimientos registrados - EDWIN</c:v>
                </c:pt>
                <c:pt idx="105">
                  <c:v>Referenciaiones realizadas - LUCELLY</c:v>
                </c:pt>
                <c:pt idx="106">
                  <c:v>Bases de Distribución Construidas</c:v>
                </c:pt>
                <c:pt idx="107">
                  <c:v>Numero de Actualizaciones de los Costos</c:v>
                </c:pt>
                <c:pt idx="108">
                  <c:v>Proveedores Con Propuesta de Negociación</c:v>
                </c:pt>
                <c:pt idx="109">
                  <c:v>Análisis realizados a cada rubro presupuestal</c:v>
                </c:pt>
                <c:pt idx="110">
                  <c:v>Numero de Clientes institucionales con los cuales se hace cobro persuasivo de cartera</c:v>
                </c:pt>
                <c:pt idx="111">
                  <c:v>Cartera recuperada prejuridicos con abogados externos </c:v>
                </c:pt>
                <c:pt idx="112">
                  <c:v>Cartera recuperada cobro jurídico</c:v>
                </c:pt>
                <c:pt idx="113">
                  <c:v>Cartera recuperada  castigo de deudas</c:v>
                </c:pt>
                <c:pt idx="114">
                  <c:v>Cartera recuperada interna (funcionarios)</c:v>
                </c:pt>
              </c:strCache>
            </c:strRef>
          </c:cat>
          <c:val>
            <c:numRef>
              <c:f>'2018'!$N$4:$N$118</c:f>
              <c:numCache>
                <c:formatCode>General</c:formatCode>
                <c:ptCount val="1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6339-4CCE-8AA1-38336156AAF6}"/>
            </c:ext>
          </c:extLst>
        </c:ser>
        <c:ser>
          <c:idx val="12"/>
          <c:order val="12"/>
          <c:tx>
            <c:strRef>
              <c:f>'2018'!$O$3</c:f>
              <c:strCache>
                <c:ptCount val="1"/>
              </c:strCache>
            </c:strRef>
          </c:tx>
          <c:invertIfNegative val="0"/>
          <c:cat>
            <c:strRef>
              <c:f>'2018'!$B$4:$B$118</c:f>
              <c:strCache>
                <c:ptCount val="115"/>
                <c:pt idx="0">
                  <c:v>NOMBRE DEL INDICADOR</c:v>
                </c:pt>
                <c:pt idx="1">
                  <c:v>Caracterización Familiar (Población objeto 1000 familias para APS)</c:v>
                </c:pt>
                <c:pt idx="2">
                  <c:v>Proporción de implementación del proyecto de  APS</c:v>
                </c:pt>
                <c:pt idx="3">
                  <c:v>Integralidad en la Atencion población intervenida (Vinculados PYP)</c:v>
                </c:pt>
                <c:pt idx="4">
                  <c:v>Proporción  de pacientes con HTA controlada</c:v>
                </c:pt>
                <c:pt idx="5">
                  <c:v>Proporción de embarazo en adolescentes </c:v>
                </c:pt>
                <c:pt idx="6">
                  <c:v>Proporción de CPN con ARO que termina sin complicaciones</c:v>
                </c:pt>
                <c:pt idx="7">
                  <c:v>Proporción Bajo peso al nacer</c:v>
                </c:pt>
                <c:pt idx="8">
                  <c:v>Coberturas PyP</c:v>
                </c:pt>
                <c:pt idx="9">
                  <c:v>Curación de pacientes con TB </c:v>
                </c:pt>
                <c:pt idx="10">
                  <c:v>Proporción de ejecución  del plan de salud pública</c:v>
                </c:pt>
                <c:pt idx="11">
                  <c:v>Proporción de Población caracterizada y atendida en el programa médico en casa</c:v>
                </c:pt>
                <c:pt idx="12">
                  <c:v>Promedio Demanda inducida mensual</c:v>
                </c:pt>
                <c:pt idx="13">
                  <c:v>Promedio asignación de citas por plataforma tecnológica</c:v>
                </c:pt>
                <c:pt idx="14">
                  <c:v>Asignación de citas a población priorizada desde atención al usuario</c:v>
                </c:pt>
                <c:pt idx="15">
                  <c:v>Proporción  de usuarios afiliados en línea en la institución</c:v>
                </c:pt>
                <c:pt idx="16">
                  <c:v>Proporción de implementación de la  estrategia IAMI integral</c:v>
                </c:pt>
                <c:pt idx="17">
                  <c:v>Proporción de pacientes con perfiles farmacoterapéuticos en hospitalización</c:v>
                </c:pt>
                <c:pt idx="18">
                  <c:v>Proporción de adherencia a los 10 correctos</c:v>
                </c:pt>
                <c:pt idx="19">
                  <c:v>Proyectos de redes en los que se participa</c:v>
                </c:pt>
                <c:pt idx="20">
                  <c:v>Indice de eventos adversos </c:v>
                </c:pt>
                <c:pt idx="21">
                  <c:v>Indice de Infecciones asociadas a la atención en salud</c:v>
                </c:pt>
                <c:pt idx="22">
                  <c:v>Indice de Infecciones postprocedimiento</c:v>
                </c:pt>
                <c:pt idx="23">
                  <c:v>Proporción de adherencia al lavado de manos</c:v>
                </c:pt>
                <c:pt idx="24">
                  <c:v>Proporción de cumplimiento de normas de bioseguridad</c:v>
                </c:pt>
                <c:pt idx="25">
                  <c:v>Indice de accidentes e incidentes de trabajo - TALENTO HUMANO</c:v>
                </c:pt>
                <c:pt idx="26">
                  <c:v>Indice de vulneración de derechos </c:v>
                </c:pt>
                <c:pt idx="27">
                  <c:v>Satisfacción global del usuario</c:v>
                </c:pt>
                <c:pt idx="28">
                  <c:v>Indice combinado de satisfacción </c:v>
                </c:pt>
                <c:pt idx="29">
                  <c:v>Proporción de cumplimiento del plan de comunicaciones informativo</c:v>
                </c:pt>
                <c:pt idx="30">
                  <c:v>Proporción de cumplimiento del plan de comunicaciones organizacional</c:v>
                </c:pt>
                <c:pt idx="31">
                  <c:v>Evaluación del plan de implementación del fortalecimiento de medios</c:v>
                </c:pt>
                <c:pt idx="32">
                  <c:v>Evaluación del plan de implementación del fortalecimiento de la imagen corporativa</c:v>
                </c:pt>
                <c:pt idx="33">
                  <c:v>Proporción de actividades implementadas del plan de mercadeo </c:v>
                </c:pt>
                <c:pt idx="34">
                  <c:v>Proporción de caídas del canal de comunicaciones</c:v>
                </c:pt>
                <c:pt idx="35">
                  <c:v>Satisfacción con el servicio de  asignación de Citas desde el call center</c:v>
                </c:pt>
                <c:pt idx="36">
                  <c:v>Adherencia global a los  a los procesos</c:v>
                </c:pt>
                <c:pt idx="37">
                  <c:v>Proporción de procesos con procedimientos actualizados</c:v>
                </c:pt>
                <c:pt idx="38">
                  <c:v>Adherencia global a los modelos empresariales</c:v>
                </c:pt>
                <c:pt idx="39">
                  <c:v>Eficacia del plan de mejoramiento MECI</c:v>
                </c:pt>
                <c:pt idx="40">
                  <c:v>Proporción de cumplimiento del plan de implementación de la sistematización de MECI</c:v>
                </c:pt>
                <c:pt idx="41">
                  <c:v>Adherencia al  modelo de mejoramiento institucional</c:v>
                </c:pt>
                <c:pt idx="42">
                  <c:v>Proporción de cumplimiento del plan de implementación de la potenciación del software ISOlucion </c:v>
                </c:pt>
                <c:pt idx="43">
                  <c:v>Proporción de cumplimiento del plan de implementación del fortalecimiento del sistema de riesgos y eventos adversos-DRA VIVIANA</c:v>
                </c:pt>
                <c:pt idx="44">
                  <c:v>Proporción de cumplimiento del plan de implementación de la sistematización del software del MPS para manejo de eventos adversos-DRA. LUCELLY</c:v>
                </c:pt>
                <c:pt idx="45">
                  <c:v>Proporción de indicadores del BSC revisados y ajustados </c:v>
                </c:pt>
                <c:pt idx="46">
                  <c:v>Adherencia al modelo de referencia comparativa - LISTA DE CHEQUEO LUCELLY</c:v>
                </c:pt>
                <c:pt idx="47">
                  <c:v>Evaluación general del PAMEC y el programa de auditorias internas de la ESE</c:v>
                </c:pt>
                <c:pt idx="48">
                  <c:v>Proporción de cumplimiento del plan de implementación de la sistematización del PAMEC - LISTA DE CHEQUEO LUCELLY</c:v>
                </c:pt>
                <c:pt idx="49">
                  <c:v>Proporción de cumplimiento del plan de mejoramiento del SUH</c:v>
                </c:pt>
                <c:pt idx="50">
                  <c:v>Proporción de cumplimiento del plan de mejoramiento del SUA</c:v>
                </c:pt>
                <c:pt idx="51">
                  <c:v>Proporción de cumplimiento del plan de mejoramiento del MECI</c:v>
                </c:pt>
                <c:pt idx="52">
                  <c:v>Evaluación externa del ente acreditador</c:v>
                </c:pt>
                <c:pt idx="53">
                  <c:v>Evaluación externa del ente habilitador DSSA</c:v>
                </c:pt>
                <c:pt idx="54">
                  <c:v>calificación del MECI frente al DAFP</c:v>
                </c:pt>
                <c:pt idx="55">
                  <c:v>Evaluación frente a FENALCO</c:v>
                </c:pt>
                <c:pt idx="56">
                  <c:v>Proporción de cumplimiento del plan de implementación de NORMA DE CALIDAD para certificación de sistemas de información</c:v>
                </c:pt>
                <c:pt idx="57">
                  <c:v>Logros satisfactoriosa obtenidos en convocatorias de reconocimiento empresarial </c:v>
                </c:pt>
                <c:pt idx="58">
                  <c:v>Adherencia al modelo de escucha activa del cliente externo</c:v>
                </c:pt>
                <c:pt idx="59">
                  <c:v>Adherencia a procesos asistenciales </c:v>
                </c:pt>
                <c:pt idx="60">
                  <c:v>Proporción de estudios y diseños del proyecto, viabilizados y aprobados </c:v>
                </c:pt>
                <c:pt idx="61">
                  <c:v>Proporción de cumplimiento del proyecto "Adecuación de infraestructura física que permitan cumplir los estándares de habilitación de los servicios asistenciales"</c:v>
                </c:pt>
                <c:pt idx="62">
                  <c:v>Proporción de cumplimiento de la formulación del proyecto " Adecuación de la planta física de las tres sedes del  hospital a la norma sismo resistente NSR-10 y requisitos de habilitación" - CUMPLIMIENTO DEL CRONOGRAMA DE TRABAJO</c:v>
                </c:pt>
                <c:pt idx="63">
                  <c:v>Proporción de ejecución del proyecto "" Adecuación de la planta física de las tres sedes del  hospital a la norma sismo resistente NSR-10 y requisitos de habilitación" - CUMPLIMIENTO DEL CRONOGRAMA DE TRABAJO</c:v>
                </c:pt>
                <c:pt idx="64">
                  <c:v>Porcentaje global de cumplimiento de necesidades y acciones  identificadas de ambiente físico </c:v>
                </c:pt>
                <c:pt idx="65">
                  <c:v>Porcentaje de cumplimiento de las actividades priorizadas en ambiente de trabajo - SALUD OCUPACIONAL</c:v>
                </c:pt>
                <c:pt idx="66">
                  <c:v>Proporción de acciones de innovación implementadas para el fortalecimiento del modelo de responsabilidad social</c:v>
                </c:pt>
                <c:pt idx="67">
                  <c:v>Adherencia al  modelo de gestión por competencias de acuerdo a los criterios de la lista de chequeo</c:v>
                </c:pt>
                <c:pt idx="68">
                  <c:v>Proporciòn de perfiles y competencias ajustadas al modelo del DAFP</c:v>
                </c:pt>
                <c:pt idx="69">
                  <c:v>Proporción de funcionarios que conocen el manual de perfiles y competencias de su cargo</c:v>
                </c:pt>
                <c:pt idx="70">
                  <c:v>Porcentaje de cumplimiento del programa de reingenieria a la planeaciòn del talento humano</c:v>
                </c:pt>
                <c:pt idx="71">
                  <c:v>Porcentaje de implementación del estudio de cargas laborales </c:v>
                </c:pt>
                <c:pt idx="72">
                  <c:v>Porcentaje de cumplimiento del plan de implementaciòn para la reforma administrativa de la planta de cargos </c:v>
                </c:pt>
                <c:pt idx="73">
                  <c:v>Proporciòn de funcionarios vinculados que salieron evaluados satisfactoriamente con respecto a los compromisos concertados al momento de su vinculaciòn</c:v>
                </c:pt>
                <c:pt idx="74">
                  <c:v>Proporciòn de cumplimiento del programa de formaciòn con enfoque del ser, saber y hacer</c:v>
                </c:pt>
                <c:pt idx="75">
                  <c:v>Proporciòn de cumplimiento del programa de reinducciòn general y especìfica</c:v>
                </c:pt>
                <c:pt idx="76">
                  <c:v>Proporciòn de cumplimiento del programa de reentrenamiento</c:v>
                </c:pt>
                <c:pt idx="77">
                  <c:v>Proporciòn de cumplimiento del programa de certificaciòn de competencias del personal</c:v>
                </c:pt>
                <c:pt idx="78">
                  <c:v>Proporciòn de funcionarios con soportes evaluaciòn de competencias</c:v>
                </c:pt>
                <c:pt idx="79">
                  <c:v>Proporciòn de funcionarios con planes de mejora individual </c:v>
                </c:pt>
                <c:pt idx="80">
                  <c:v>Porcentaje de ejecuciòn del proyecto para adecuaciòn de gimnasio </c:v>
                </c:pt>
                <c:pt idx="81">
                  <c:v>Porcentaje de ejecuciòn del proyecto para adecuaciòn de auditorio</c:v>
                </c:pt>
                <c:pt idx="82">
                  <c:v>Porcentaje de implementaciòn del programa PILO</c:v>
                </c:pt>
                <c:pt idx="83">
                  <c:v>Procentaje de cumplimiento del programa de estilos de vida saludable </c:v>
                </c:pt>
                <c:pt idx="84">
                  <c:v>Procentaje de cumplimiento del programa de salud mental</c:v>
                </c:pt>
                <c:pt idx="85">
                  <c:v>Proporciòn de cumplimiento del plan de emergencias </c:v>
                </c:pt>
                <c:pt idx="86">
                  <c:v>Calificacìon de clima laboral</c:v>
                </c:pt>
                <c:pt idx="87">
                  <c:v>Proporciòn de cumplimiento del programa de preparaciòn para el retiro</c:v>
                </c:pt>
                <c:pt idx="88">
                  <c:v>Evaluaciòn del programa docente asistencial, de acuerdo a la lista de chequeo del Ministerio de educaciòn</c:v>
                </c:pt>
                <c:pt idx="89">
                  <c:v>Porcentaje general del cumplimiento de los programas de ejecuciòn de las campañas institucionales - CATALINA HERRERA</c:v>
                </c:pt>
                <c:pt idx="90">
                  <c:v>Evaluación del plan de implementación para actualización de las TRD</c:v>
                </c:pt>
                <c:pt idx="91">
                  <c:v>Evaluación del plan de implementación para la organización del fondo acumulado</c:v>
                </c:pt>
                <c:pt idx="92">
                  <c:v>Evaluación del plan de implementación para la articulación de las TRD con el control documental de ISOLUCION - LUCELLY</c:v>
                </c:pt>
                <c:pt idx="93">
                  <c:v>Proporción de los modulos u aplicativos del software Workmanager que se encuentran en uso</c:v>
                </c:pt>
                <c:pt idx="94">
                  <c:v>Indicador de Renovación tecnológica</c:v>
                </c:pt>
                <c:pt idx="95">
                  <c:v>Proporción de  cumplimiento implementación del sistema del nuevo software empresarial - MIGUEL ANGEL</c:v>
                </c:pt>
                <c:pt idx="96">
                  <c:v>Proporción de  cumplimiento de herramientas informaticas implementas o Actualizadas - MIGUEL ANGEL</c:v>
                </c:pt>
                <c:pt idx="97">
                  <c:v>Estado obsolescencias equipos Tecnológicos - MIGUEL ANGEL</c:v>
                </c:pt>
                <c:pt idx="98">
                  <c:v>Proporción de equipos actualizados  con software en la ESE</c:v>
                </c:pt>
                <c:pt idx="99">
                  <c:v>Examen de competencias Nuevas tecnologías - MIGUEL ANGEL</c:v>
                </c:pt>
                <c:pt idx="100">
                  <c:v>Proporción de cumplimiento del proyecto VOZ IP - MIGUEL ANGEL</c:v>
                </c:pt>
                <c:pt idx="101">
                  <c:v>Porcentaje de Glosas Aceptadas</c:v>
                </c:pt>
                <c:pt idx="102">
                  <c:v>Porcentaje de  Activos Fijos Costeados y Cargados a cada Servicio y Conciliados con el balance.</c:v>
                </c:pt>
                <c:pt idx="103">
                  <c:v>Numero Inventarios Realizados - EDWIN</c:v>
                </c:pt>
                <c:pt idx="104">
                  <c:v>Numero seguimientos registrados - EDWIN</c:v>
                </c:pt>
                <c:pt idx="105">
                  <c:v>Referenciaiones realizadas - LUCELLY</c:v>
                </c:pt>
                <c:pt idx="106">
                  <c:v>Bases de Distribución Construidas</c:v>
                </c:pt>
                <c:pt idx="107">
                  <c:v>Numero de Actualizaciones de los Costos</c:v>
                </c:pt>
                <c:pt idx="108">
                  <c:v>Proveedores Con Propuesta de Negociación</c:v>
                </c:pt>
                <c:pt idx="109">
                  <c:v>Análisis realizados a cada rubro presupuestal</c:v>
                </c:pt>
                <c:pt idx="110">
                  <c:v>Numero de Clientes institucionales con los cuales se hace cobro persuasivo de cartera</c:v>
                </c:pt>
                <c:pt idx="111">
                  <c:v>Cartera recuperada prejuridicos con abogados externos </c:v>
                </c:pt>
                <c:pt idx="112">
                  <c:v>Cartera recuperada cobro jurídico</c:v>
                </c:pt>
                <c:pt idx="113">
                  <c:v>Cartera recuperada  castigo de deudas</c:v>
                </c:pt>
                <c:pt idx="114">
                  <c:v>Cartera recuperada interna (funcionarios)</c:v>
                </c:pt>
              </c:strCache>
            </c:strRef>
          </c:cat>
          <c:val>
            <c:numRef>
              <c:f>'2018'!$O$4:$O$118</c:f>
              <c:numCache>
                <c:formatCode>General</c:formatCode>
                <c:ptCount val="1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90</c:v>
                </c:pt>
                <c:pt idx="4" formatCode="0.0%">
                  <c:v>0.93100000000000005</c:v>
                </c:pt>
                <c:pt idx="5" formatCode="0.0%">
                  <c:v>0.33300000000000002</c:v>
                </c:pt>
                <c:pt idx="6" formatCode="0.0%">
                  <c:v>0.98799999999999999</c:v>
                </c:pt>
                <c:pt idx="7" formatCode="0%">
                  <c:v>0.06</c:v>
                </c:pt>
                <c:pt idx="8">
                  <c:v>55</c:v>
                </c:pt>
                <c:pt idx="9">
                  <c:v>85</c:v>
                </c:pt>
                <c:pt idx="10">
                  <c:v>96</c:v>
                </c:pt>
                <c:pt idx="11">
                  <c:v>28.6</c:v>
                </c:pt>
                <c:pt idx="12">
                  <c:v>1600</c:v>
                </c:pt>
                <c:pt idx="14">
                  <c:v>41.5</c:v>
                </c:pt>
                <c:pt idx="16">
                  <c:v>100</c:v>
                </c:pt>
                <c:pt idx="18">
                  <c:v>95</c:v>
                </c:pt>
                <c:pt idx="20" formatCode="0.00%">
                  <c:v>6.9999999999999994E-5</c:v>
                </c:pt>
                <c:pt idx="21" formatCode="0.0%">
                  <c:v>1.8E-3</c:v>
                </c:pt>
                <c:pt idx="22">
                  <c:v>0</c:v>
                </c:pt>
                <c:pt idx="23" formatCode="0.0%">
                  <c:v>0.89800000000000002</c:v>
                </c:pt>
                <c:pt idx="24" formatCode="0.0%">
                  <c:v>0.91500000000000004</c:v>
                </c:pt>
                <c:pt idx="25" formatCode="0%">
                  <c:v>0.03</c:v>
                </c:pt>
                <c:pt idx="26">
                  <c:v>6.8</c:v>
                </c:pt>
                <c:pt idx="27" formatCode="0.0%">
                  <c:v>0.97699999999999998</c:v>
                </c:pt>
                <c:pt idx="28">
                  <c:v>1.73</c:v>
                </c:pt>
                <c:pt idx="34">
                  <c:v>3</c:v>
                </c:pt>
                <c:pt idx="36" formatCode="0%">
                  <c:v>0.81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93.5</c:v>
                </c:pt>
                <c:pt idx="51">
                  <c:v>0</c:v>
                </c:pt>
                <c:pt idx="52">
                  <c:v>0</c:v>
                </c:pt>
                <c:pt idx="54">
                  <c:v>86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80</c:v>
                </c:pt>
                <c:pt idx="73" formatCode="0">
                  <c:v>0</c:v>
                </c:pt>
                <c:pt idx="74">
                  <c:v>96</c:v>
                </c:pt>
                <c:pt idx="75" formatCode="0">
                  <c:v>0</c:v>
                </c:pt>
                <c:pt idx="76" formatCode="0">
                  <c:v>0</c:v>
                </c:pt>
                <c:pt idx="77" formatCode="0">
                  <c:v>0</c:v>
                </c:pt>
                <c:pt idx="78" formatCode="0">
                  <c:v>0</c:v>
                </c:pt>
                <c:pt idx="79" formatCode="0">
                  <c:v>0</c:v>
                </c:pt>
                <c:pt idx="80" formatCode="0">
                  <c:v>0</c:v>
                </c:pt>
                <c:pt idx="81" formatCode="0">
                  <c:v>0</c:v>
                </c:pt>
                <c:pt idx="82" formatCode="0">
                  <c:v>0</c:v>
                </c:pt>
                <c:pt idx="83" formatCode="0">
                  <c:v>0</c:v>
                </c:pt>
                <c:pt idx="84" formatCode="0">
                  <c:v>0</c:v>
                </c:pt>
                <c:pt idx="85" formatCode="0">
                  <c:v>0</c:v>
                </c:pt>
                <c:pt idx="87" formatCode="0">
                  <c:v>0</c:v>
                </c:pt>
                <c:pt idx="88" formatCode="0">
                  <c:v>0</c:v>
                </c:pt>
                <c:pt idx="89" formatCode="0">
                  <c:v>0</c:v>
                </c:pt>
                <c:pt idx="90" formatCode="0">
                  <c:v>0</c:v>
                </c:pt>
                <c:pt idx="91" formatCode="0">
                  <c:v>0</c:v>
                </c:pt>
                <c:pt idx="92" formatCode="0">
                  <c:v>0</c:v>
                </c:pt>
                <c:pt idx="95">
                  <c:v>5</c:v>
                </c:pt>
                <c:pt idx="97">
                  <c:v>35</c:v>
                </c:pt>
                <c:pt idx="98" formatCode="0%">
                  <c:v>0</c:v>
                </c:pt>
                <c:pt idx="100">
                  <c:v>0</c:v>
                </c:pt>
                <c:pt idx="102">
                  <c:v>0</c:v>
                </c:pt>
                <c:pt idx="103">
                  <c:v>2</c:v>
                </c:pt>
                <c:pt idx="105">
                  <c:v>4</c:v>
                </c:pt>
                <c:pt idx="107">
                  <c:v>0</c:v>
                </c:pt>
                <c:pt idx="110">
                  <c:v>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6339-4CCE-8AA1-38336156AAF6}"/>
            </c:ext>
          </c:extLst>
        </c:ser>
        <c:ser>
          <c:idx val="13"/>
          <c:order val="13"/>
          <c:tx>
            <c:strRef>
              <c:f>'2018'!$P$3</c:f>
              <c:strCache>
                <c:ptCount val="1"/>
              </c:strCache>
            </c:strRef>
          </c:tx>
          <c:invertIfNegative val="0"/>
          <c:cat>
            <c:strRef>
              <c:f>'2018'!$B$4:$B$118</c:f>
              <c:strCache>
                <c:ptCount val="115"/>
                <c:pt idx="0">
                  <c:v>NOMBRE DEL INDICADOR</c:v>
                </c:pt>
                <c:pt idx="1">
                  <c:v>Caracterización Familiar (Población objeto 1000 familias para APS)</c:v>
                </c:pt>
                <c:pt idx="2">
                  <c:v>Proporción de implementación del proyecto de  APS</c:v>
                </c:pt>
                <c:pt idx="3">
                  <c:v>Integralidad en la Atencion población intervenida (Vinculados PYP)</c:v>
                </c:pt>
                <c:pt idx="4">
                  <c:v>Proporción  de pacientes con HTA controlada</c:v>
                </c:pt>
                <c:pt idx="5">
                  <c:v>Proporción de embarazo en adolescentes </c:v>
                </c:pt>
                <c:pt idx="6">
                  <c:v>Proporción de CPN con ARO que termina sin complicaciones</c:v>
                </c:pt>
                <c:pt idx="7">
                  <c:v>Proporción Bajo peso al nacer</c:v>
                </c:pt>
                <c:pt idx="8">
                  <c:v>Coberturas PyP</c:v>
                </c:pt>
                <c:pt idx="9">
                  <c:v>Curación de pacientes con TB </c:v>
                </c:pt>
                <c:pt idx="10">
                  <c:v>Proporción de ejecución  del plan de salud pública</c:v>
                </c:pt>
                <c:pt idx="11">
                  <c:v>Proporción de Población caracterizada y atendida en el programa médico en casa</c:v>
                </c:pt>
                <c:pt idx="12">
                  <c:v>Promedio Demanda inducida mensual</c:v>
                </c:pt>
                <c:pt idx="13">
                  <c:v>Promedio asignación de citas por plataforma tecnológica</c:v>
                </c:pt>
                <c:pt idx="14">
                  <c:v>Asignación de citas a población priorizada desde atención al usuario</c:v>
                </c:pt>
                <c:pt idx="15">
                  <c:v>Proporción  de usuarios afiliados en línea en la institución</c:v>
                </c:pt>
                <c:pt idx="16">
                  <c:v>Proporción de implementación de la  estrategia IAMI integral</c:v>
                </c:pt>
                <c:pt idx="17">
                  <c:v>Proporción de pacientes con perfiles farmacoterapéuticos en hospitalización</c:v>
                </c:pt>
                <c:pt idx="18">
                  <c:v>Proporción de adherencia a los 10 correctos</c:v>
                </c:pt>
                <c:pt idx="19">
                  <c:v>Proyectos de redes en los que se participa</c:v>
                </c:pt>
                <c:pt idx="20">
                  <c:v>Indice de eventos adversos </c:v>
                </c:pt>
                <c:pt idx="21">
                  <c:v>Indice de Infecciones asociadas a la atención en salud</c:v>
                </c:pt>
                <c:pt idx="22">
                  <c:v>Indice de Infecciones postprocedimiento</c:v>
                </c:pt>
                <c:pt idx="23">
                  <c:v>Proporción de adherencia al lavado de manos</c:v>
                </c:pt>
                <c:pt idx="24">
                  <c:v>Proporción de cumplimiento de normas de bioseguridad</c:v>
                </c:pt>
                <c:pt idx="25">
                  <c:v>Indice de accidentes e incidentes de trabajo - TALENTO HUMANO</c:v>
                </c:pt>
                <c:pt idx="26">
                  <c:v>Indice de vulneración de derechos </c:v>
                </c:pt>
                <c:pt idx="27">
                  <c:v>Satisfacción global del usuario</c:v>
                </c:pt>
                <c:pt idx="28">
                  <c:v>Indice combinado de satisfacción </c:v>
                </c:pt>
                <c:pt idx="29">
                  <c:v>Proporción de cumplimiento del plan de comunicaciones informativo</c:v>
                </c:pt>
                <c:pt idx="30">
                  <c:v>Proporción de cumplimiento del plan de comunicaciones organizacional</c:v>
                </c:pt>
                <c:pt idx="31">
                  <c:v>Evaluación del plan de implementación del fortalecimiento de medios</c:v>
                </c:pt>
                <c:pt idx="32">
                  <c:v>Evaluación del plan de implementación del fortalecimiento de la imagen corporativa</c:v>
                </c:pt>
                <c:pt idx="33">
                  <c:v>Proporción de actividades implementadas del plan de mercadeo </c:v>
                </c:pt>
                <c:pt idx="34">
                  <c:v>Proporción de caídas del canal de comunicaciones</c:v>
                </c:pt>
                <c:pt idx="35">
                  <c:v>Satisfacción con el servicio de  asignación de Citas desde el call center</c:v>
                </c:pt>
                <c:pt idx="36">
                  <c:v>Adherencia global a los  a los procesos</c:v>
                </c:pt>
                <c:pt idx="37">
                  <c:v>Proporción de procesos con procedimientos actualizados</c:v>
                </c:pt>
                <c:pt idx="38">
                  <c:v>Adherencia global a los modelos empresariales</c:v>
                </c:pt>
                <c:pt idx="39">
                  <c:v>Eficacia del plan de mejoramiento MECI</c:v>
                </c:pt>
                <c:pt idx="40">
                  <c:v>Proporción de cumplimiento del plan de implementación de la sistematización de MECI</c:v>
                </c:pt>
                <c:pt idx="41">
                  <c:v>Adherencia al  modelo de mejoramiento institucional</c:v>
                </c:pt>
                <c:pt idx="42">
                  <c:v>Proporción de cumplimiento del plan de implementación de la potenciación del software ISOlucion </c:v>
                </c:pt>
                <c:pt idx="43">
                  <c:v>Proporción de cumplimiento del plan de implementación del fortalecimiento del sistema de riesgos y eventos adversos-DRA VIVIANA</c:v>
                </c:pt>
                <c:pt idx="44">
                  <c:v>Proporción de cumplimiento del plan de implementación de la sistematización del software del MPS para manejo de eventos adversos-DRA. LUCELLY</c:v>
                </c:pt>
                <c:pt idx="45">
                  <c:v>Proporción de indicadores del BSC revisados y ajustados </c:v>
                </c:pt>
                <c:pt idx="46">
                  <c:v>Adherencia al modelo de referencia comparativa - LISTA DE CHEQUEO LUCELLY</c:v>
                </c:pt>
                <c:pt idx="47">
                  <c:v>Evaluación general del PAMEC y el programa de auditorias internas de la ESE</c:v>
                </c:pt>
                <c:pt idx="48">
                  <c:v>Proporción de cumplimiento del plan de implementación de la sistematización del PAMEC - LISTA DE CHEQUEO LUCELLY</c:v>
                </c:pt>
                <c:pt idx="49">
                  <c:v>Proporción de cumplimiento del plan de mejoramiento del SUH</c:v>
                </c:pt>
                <c:pt idx="50">
                  <c:v>Proporción de cumplimiento del plan de mejoramiento del SUA</c:v>
                </c:pt>
                <c:pt idx="51">
                  <c:v>Proporción de cumplimiento del plan de mejoramiento del MECI</c:v>
                </c:pt>
                <c:pt idx="52">
                  <c:v>Evaluación externa del ente acreditador</c:v>
                </c:pt>
                <c:pt idx="53">
                  <c:v>Evaluación externa del ente habilitador DSSA</c:v>
                </c:pt>
                <c:pt idx="54">
                  <c:v>calificación del MECI frente al DAFP</c:v>
                </c:pt>
                <c:pt idx="55">
                  <c:v>Evaluación frente a FENALCO</c:v>
                </c:pt>
                <c:pt idx="56">
                  <c:v>Proporción de cumplimiento del plan de implementación de NORMA DE CALIDAD para certificación de sistemas de información</c:v>
                </c:pt>
                <c:pt idx="57">
                  <c:v>Logros satisfactoriosa obtenidos en convocatorias de reconocimiento empresarial </c:v>
                </c:pt>
                <c:pt idx="58">
                  <c:v>Adherencia al modelo de escucha activa del cliente externo</c:v>
                </c:pt>
                <c:pt idx="59">
                  <c:v>Adherencia a procesos asistenciales </c:v>
                </c:pt>
                <c:pt idx="60">
                  <c:v>Proporción de estudios y diseños del proyecto, viabilizados y aprobados </c:v>
                </c:pt>
                <c:pt idx="61">
                  <c:v>Proporción de cumplimiento del proyecto "Adecuación de infraestructura física que permitan cumplir los estándares de habilitación de los servicios asistenciales"</c:v>
                </c:pt>
                <c:pt idx="62">
                  <c:v>Proporción de cumplimiento de la formulación del proyecto " Adecuación de la planta física de las tres sedes del  hospital a la norma sismo resistente NSR-10 y requisitos de habilitación" - CUMPLIMIENTO DEL CRONOGRAMA DE TRABAJO</c:v>
                </c:pt>
                <c:pt idx="63">
                  <c:v>Proporción de ejecución del proyecto "" Adecuación de la planta física de las tres sedes del  hospital a la norma sismo resistente NSR-10 y requisitos de habilitación" - CUMPLIMIENTO DEL CRONOGRAMA DE TRABAJO</c:v>
                </c:pt>
                <c:pt idx="64">
                  <c:v>Porcentaje global de cumplimiento de necesidades y acciones  identificadas de ambiente físico </c:v>
                </c:pt>
                <c:pt idx="65">
                  <c:v>Porcentaje de cumplimiento de las actividades priorizadas en ambiente de trabajo - SALUD OCUPACIONAL</c:v>
                </c:pt>
                <c:pt idx="66">
                  <c:v>Proporción de acciones de innovación implementadas para el fortalecimiento del modelo de responsabilidad social</c:v>
                </c:pt>
                <c:pt idx="67">
                  <c:v>Adherencia al  modelo de gestión por competencias de acuerdo a los criterios de la lista de chequeo</c:v>
                </c:pt>
                <c:pt idx="68">
                  <c:v>Proporciòn de perfiles y competencias ajustadas al modelo del DAFP</c:v>
                </c:pt>
                <c:pt idx="69">
                  <c:v>Proporción de funcionarios que conocen el manual de perfiles y competencias de su cargo</c:v>
                </c:pt>
                <c:pt idx="70">
                  <c:v>Porcentaje de cumplimiento del programa de reingenieria a la planeaciòn del talento humano</c:v>
                </c:pt>
                <c:pt idx="71">
                  <c:v>Porcentaje de implementación del estudio de cargas laborales </c:v>
                </c:pt>
                <c:pt idx="72">
                  <c:v>Porcentaje de cumplimiento del plan de implementaciòn para la reforma administrativa de la planta de cargos </c:v>
                </c:pt>
                <c:pt idx="73">
                  <c:v>Proporciòn de funcionarios vinculados que salieron evaluados satisfactoriamente con respecto a los compromisos concertados al momento de su vinculaciòn</c:v>
                </c:pt>
                <c:pt idx="74">
                  <c:v>Proporciòn de cumplimiento del programa de formaciòn con enfoque del ser, saber y hacer</c:v>
                </c:pt>
                <c:pt idx="75">
                  <c:v>Proporciòn de cumplimiento del programa de reinducciòn general y especìfica</c:v>
                </c:pt>
                <c:pt idx="76">
                  <c:v>Proporciòn de cumplimiento del programa de reentrenamiento</c:v>
                </c:pt>
                <c:pt idx="77">
                  <c:v>Proporciòn de cumplimiento del programa de certificaciòn de competencias del personal</c:v>
                </c:pt>
                <c:pt idx="78">
                  <c:v>Proporciòn de funcionarios con soportes evaluaciòn de competencias</c:v>
                </c:pt>
                <c:pt idx="79">
                  <c:v>Proporciòn de funcionarios con planes de mejora individual </c:v>
                </c:pt>
                <c:pt idx="80">
                  <c:v>Porcentaje de ejecuciòn del proyecto para adecuaciòn de gimnasio </c:v>
                </c:pt>
                <c:pt idx="81">
                  <c:v>Porcentaje de ejecuciòn del proyecto para adecuaciòn de auditorio</c:v>
                </c:pt>
                <c:pt idx="82">
                  <c:v>Porcentaje de implementaciòn del programa PILO</c:v>
                </c:pt>
                <c:pt idx="83">
                  <c:v>Procentaje de cumplimiento del programa de estilos de vida saludable </c:v>
                </c:pt>
                <c:pt idx="84">
                  <c:v>Procentaje de cumplimiento del programa de salud mental</c:v>
                </c:pt>
                <c:pt idx="85">
                  <c:v>Proporciòn de cumplimiento del plan de emergencias </c:v>
                </c:pt>
                <c:pt idx="86">
                  <c:v>Calificacìon de clima laboral</c:v>
                </c:pt>
                <c:pt idx="87">
                  <c:v>Proporciòn de cumplimiento del programa de preparaciòn para el retiro</c:v>
                </c:pt>
                <c:pt idx="88">
                  <c:v>Evaluaciòn del programa docente asistencial, de acuerdo a la lista de chequeo del Ministerio de educaciòn</c:v>
                </c:pt>
                <c:pt idx="89">
                  <c:v>Porcentaje general del cumplimiento de los programas de ejecuciòn de las campañas institucionales - CATALINA HERRERA</c:v>
                </c:pt>
                <c:pt idx="90">
                  <c:v>Evaluación del plan de implementación para actualización de las TRD</c:v>
                </c:pt>
                <c:pt idx="91">
                  <c:v>Evaluación del plan de implementación para la organización del fondo acumulado</c:v>
                </c:pt>
                <c:pt idx="92">
                  <c:v>Evaluación del plan de implementación para la articulación de las TRD con el control documental de ISOLUCION - LUCELLY</c:v>
                </c:pt>
                <c:pt idx="93">
                  <c:v>Proporción de los modulos u aplicativos del software Workmanager que se encuentran en uso</c:v>
                </c:pt>
                <c:pt idx="94">
                  <c:v>Indicador de Renovación tecnológica</c:v>
                </c:pt>
                <c:pt idx="95">
                  <c:v>Proporción de  cumplimiento implementación del sistema del nuevo software empresarial - MIGUEL ANGEL</c:v>
                </c:pt>
                <c:pt idx="96">
                  <c:v>Proporción de  cumplimiento de herramientas informaticas implementas o Actualizadas - MIGUEL ANGEL</c:v>
                </c:pt>
                <c:pt idx="97">
                  <c:v>Estado obsolescencias equipos Tecnológicos - MIGUEL ANGEL</c:v>
                </c:pt>
                <c:pt idx="98">
                  <c:v>Proporción de equipos actualizados  con software en la ESE</c:v>
                </c:pt>
                <c:pt idx="99">
                  <c:v>Examen de competencias Nuevas tecnologías - MIGUEL ANGEL</c:v>
                </c:pt>
                <c:pt idx="100">
                  <c:v>Proporción de cumplimiento del proyecto VOZ IP - MIGUEL ANGEL</c:v>
                </c:pt>
                <c:pt idx="101">
                  <c:v>Porcentaje de Glosas Aceptadas</c:v>
                </c:pt>
                <c:pt idx="102">
                  <c:v>Porcentaje de  Activos Fijos Costeados y Cargados a cada Servicio y Conciliados con el balance.</c:v>
                </c:pt>
                <c:pt idx="103">
                  <c:v>Numero Inventarios Realizados - EDWIN</c:v>
                </c:pt>
                <c:pt idx="104">
                  <c:v>Numero seguimientos registrados - EDWIN</c:v>
                </c:pt>
                <c:pt idx="105">
                  <c:v>Referenciaiones realizadas - LUCELLY</c:v>
                </c:pt>
                <c:pt idx="106">
                  <c:v>Bases de Distribución Construidas</c:v>
                </c:pt>
                <c:pt idx="107">
                  <c:v>Numero de Actualizaciones de los Costos</c:v>
                </c:pt>
                <c:pt idx="108">
                  <c:v>Proveedores Con Propuesta de Negociación</c:v>
                </c:pt>
                <c:pt idx="109">
                  <c:v>Análisis realizados a cada rubro presupuestal</c:v>
                </c:pt>
                <c:pt idx="110">
                  <c:v>Numero de Clientes institucionales con los cuales se hace cobro persuasivo de cartera</c:v>
                </c:pt>
                <c:pt idx="111">
                  <c:v>Cartera recuperada prejuridicos con abogados externos </c:v>
                </c:pt>
                <c:pt idx="112">
                  <c:v>Cartera recuperada cobro jurídico</c:v>
                </c:pt>
                <c:pt idx="113">
                  <c:v>Cartera recuperada  castigo de deudas</c:v>
                </c:pt>
                <c:pt idx="114">
                  <c:v>Cartera recuperada interna (funcionarios)</c:v>
                </c:pt>
              </c:strCache>
            </c:strRef>
          </c:cat>
          <c:val>
            <c:numRef>
              <c:f>'2018'!$P$4:$P$118</c:f>
              <c:numCache>
                <c:formatCode>General</c:formatCode>
                <c:ptCount val="1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91</c:v>
                </c:pt>
                <c:pt idx="4">
                  <c:v>93.5</c:v>
                </c:pt>
                <c:pt idx="5">
                  <c:v>36.5</c:v>
                </c:pt>
                <c:pt idx="6">
                  <c:v>100</c:v>
                </c:pt>
                <c:pt idx="7" formatCode="0%">
                  <c:v>0.01</c:v>
                </c:pt>
                <c:pt idx="8" formatCode="0.00%">
                  <c:v>0.26550000000000001</c:v>
                </c:pt>
                <c:pt idx="9" formatCode="0%">
                  <c:v>0.86</c:v>
                </c:pt>
                <c:pt idx="10" formatCode="0%">
                  <c:v>0.2</c:v>
                </c:pt>
                <c:pt idx="11">
                  <c:v>0</c:v>
                </c:pt>
                <c:pt idx="12">
                  <c:v>1306</c:v>
                </c:pt>
                <c:pt idx="13">
                  <c:v>0</c:v>
                </c:pt>
                <c:pt idx="14" formatCode="0.00%">
                  <c:v>0.376</c:v>
                </c:pt>
                <c:pt idx="15">
                  <c:v>0</c:v>
                </c:pt>
                <c:pt idx="16">
                  <c:v>60</c:v>
                </c:pt>
                <c:pt idx="17">
                  <c:v>84.04</c:v>
                </c:pt>
                <c:pt idx="18">
                  <c:v>93.4</c:v>
                </c:pt>
                <c:pt idx="19">
                  <c:v>1</c:v>
                </c:pt>
                <c:pt idx="20">
                  <c:v>3.0000000000000001E-3</c:v>
                </c:pt>
                <c:pt idx="21" formatCode="0.00%">
                  <c:v>1.8E-3</c:v>
                </c:pt>
                <c:pt idx="22">
                  <c:v>0</c:v>
                </c:pt>
                <c:pt idx="23" formatCode="0%">
                  <c:v>0.94</c:v>
                </c:pt>
                <c:pt idx="24">
                  <c:v>93.25</c:v>
                </c:pt>
                <c:pt idx="25">
                  <c:v>0.55000000000000004</c:v>
                </c:pt>
                <c:pt idx="26">
                  <c:v>9.01</c:v>
                </c:pt>
                <c:pt idx="27">
                  <c:v>98.2</c:v>
                </c:pt>
                <c:pt idx="28">
                  <c:v>4.8899999999999997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20</c:v>
                </c:pt>
                <c:pt idx="43" formatCode="0%">
                  <c:v>1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 formatCode="0%">
                  <c:v>0.6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81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 formatCode="0%">
                  <c:v>1</c:v>
                </c:pt>
                <c:pt idx="69">
                  <c:v>0</c:v>
                </c:pt>
                <c:pt idx="70" formatCode="0%">
                  <c:v>1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 formatCode="0%">
                  <c:v>0.8</c:v>
                </c:pt>
                <c:pt idx="89">
                  <c:v>0</c:v>
                </c:pt>
                <c:pt idx="90" formatCode="0%">
                  <c:v>0.3</c:v>
                </c:pt>
                <c:pt idx="91">
                  <c:v>0</c:v>
                </c:pt>
                <c:pt idx="92">
                  <c:v>0</c:v>
                </c:pt>
                <c:pt idx="93" formatCode="0%">
                  <c:v>0.9</c:v>
                </c:pt>
                <c:pt idx="94">
                  <c:v>0</c:v>
                </c:pt>
                <c:pt idx="95" formatCode="0%">
                  <c:v>0.3</c:v>
                </c:pt>
                <c:pt idx="96" formatCode="0%">
                  <c:v>0.25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2</c:v>
                </c:pt>
                <c:pt idx="102" formatCode="0%">
                  <c:v>1</c:v>
                </c:pt>
                <c:pt idx="103">
                  <c:v>3</c:v>
                </c:pt>
                <c:pt idx="104">
                  <c:v>18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18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6339-4CCE-8AA1-38336156AAF6}"/>
            </c:ext>
          </c:extLst>
        </c:ser>
        <c:ser>
          <c:idx val="14"/>
          <c:order val="14"/>
          <c:tx>
            <c:strRef>
              <c:f>'2018'!$Q$3</c:f>
              <c:strCache>
                <c:ptCount val="1"/>
              </c:strCache>
            </c:strRef>
          </c:tx>
          <c:invertIfNegative val="0"/>
          <c:cat>
            <c:strRef>
              <c:f>'2018'!$B$4:$B$118</c:f>
              <c:strCache>
                <c:ptCount val="115"/>
                <c:pt idx="0">
                  <c:v>NOMBRE DEL INDICADOR</c:v>
                </c:pt>
                <c:pt idx="1">
                  <c:v>Caracterización Familiar (Población objeto 1000 familias para APS)</c:v>
                </c:pt>
                <c:pt idx="2">
                  <c:v>Proporción de implementación del proyecto de  APS</c:v>
                </c:pt>
                <c:pt idx="3">
                  <c:v>Integralidad en la Atencion población intervenida (Vinculados PYP)</c:v>
                </c:pt>
                <c:pt idx="4">
                  <c:v>Proporción  de pacientes con HTA controlada</c:v>
                </c:pt>
                <c:pt idx="5">
                  <c:v>Proporción de embarazo en adolescentes </c:v>
                </c:pt>
                <c:pt idx="6">
                  <c:v>Proporción de CPN con ARO que termina sin complicaciones</c:v>
                </c:pt>
                <c:pt idx="7">
                  <c:v>Proporción Bajo peso al nacer</c:v>
                </c:pt>
                <c:pt idx="8">
                  <c:v>Coberturas PyP</c:v>
                </c:pt>
                <c:pt idx="9">
                  <c:v>Curación de pacientes con TB </c:v>
                </c:pt>
                <c:pt idx="10">
                  <c:v>Proporción de ejecución  del plan de salud pública</c:v>
                </c:pt>
                <c:pt idx="11">
                  <c:v>Proporción de Población caracterizada y atendida en el programa médico en casa</c:v>
                </c:pt>
                <c:pt idx="12">
                  <c:v>Promedio Demanda inducida mensual</c:v>
                </c:pt>
                <c:pt idx="13">
                  <c:v>Promedio asignación de citas por plataforma tecnológica</c:v>
                </c:pt>
                <c:pt idx="14">
                  <c:v>Asignación de citas a población priorizada desde atención al usuario</c:v>
                </c:pt>
                <c:pt idx="15">
                  <c:v>Proporción  de usuarios afiliados en línea en la institución</c:v>
                </c:pt>
                <c:pt idx="16">
                  <c:v>Proporción de implementación de la  estrategia IAMI integral</c:v>
                </c:pt>
                <c:pt idx="17">
                  <c:v>Proporción de pacientes con perfiles farmacoterapéuticos en hospitalización</c:v>
                </c:pt>
                <c:pt idx="18">
                  <c:v>Proporción de adherencia a los 10 correctos</c:v>
                </c:pt>
                <c:pt idx="19">
                  <c:v>Proyectos de redes en los que se participa</c:v>
                </c:pt>
                <c:pt idx="20">
                  <c:v>Indice de eventos adversos </c:v>
                </c:pt>
                <c:pt idx="21">
                  <c:v>Indice de Infecciones asociadas a la atención en salud</c:v>
                </c:pt>
                <c:pt idx="22">
                  <c:v>Indice de Infecciones postprocedimiento</c:v>
                </c:pt>
                <c:pt idx="23">
                  <c:v>Proporción de adherencia al lavado de manos</c:v>
                </c:pt>
                <c:pt idx="24">
                  <c:v>Proporción de cumplimiento de normas de bioseguridad</c:v>
                </c:pt>
                <c:pt idx="25">
                  <c:v>Indice de accidentes e incidentes de trabajo - TALENTO HUMANO</c:v>
                </c:pt>
                <c:pt idx="26">
                  <c:v>Indice de vulneración de derechos </c:v>
                </c:pt>
                <c:pt idx="27">
                  <c:v>Satisfacción global del usuario</c:v>
                </c:pt>
                <c:pt idx="28">
                  <c:v>Indice combinado de satisfacción </c:v>
                </c:pt>
                <c:pt idx="29">
                  <c:v>Proporción de cumplimiento del plan de comunicaciones informativo</c:v>
                </c:pt>
                <c:pt idx="30">
                  <c:v>Proporción de cumplimiento del plan de comunicaciones organizacional</c:v>
                </c:pt>
                <c:pt idx="31">
                  <c:v>Evaluación del plan de implementación del fortalecimiento de medios</c:v>
                </c:pt>
                <c:pt idx="32">
                  <c:v>Evaluación del plan de implementación del fortalecimiento de la imagen corporativa</c:v>
                </c:pt>
                <c:pt idx="33">
                  <c:v>Proporción de actividades implementadas del plan de mercadeo </c:v>
                </c:pt>
                <c:pt idx="34">
                  <c:v>Proporción de caídas del canal de comunicaciones</c:v>
                </c:pt>
                <c:pt idx="35">
                  <c:v>Satisfacción con el servicio de  asignación de Citas desde el call center</c:v>
                </c:pt>
                <c:pt idx="36">
                  <c:v>Adherencia global a los  a los procesos</c:v>
                </c:pt>
                <c:pt idx="37">
                  <c:v>Proporción de procesos con procedimientos actualizados</c:v>
                </c:pt>
                <c:pt idx="38">
                  <c:v>Adherencia global a los modelos empresariales</c:v>
                </c:pt>
                <c:pt idx="39">
                  <c:v>Eficacia del plan de mejoramiento MECI</c:v>
                </c:pt>
                <c:pt idx="40">
                  <c:v>Proporción de cumplimiento del plan de implementación de la sistematización de MECI</c:v>
                </c:pt>
                <c:pt idx="41">
                  <c:v>Adherencia al  modelo de mejoramiento institucional</c:v>
                </c:pt>
                <c:pt idx="42">
                  <c:v>Proporción de cumplimiento del plan de implementación de la potenciación del software ISOlucion </c:v>
                </c:pt>
                <c:pt idx="43">
                  <c:v>Proporción de cumplimiento del plan de implementación del fortalecimiento del sistema de riesgos y eventos adversos-DRA VIVIANA</c:v>
                </c:pt>
                <c:pt idx="44">
                  <c:v>Proporción de cumplimiento del plan de implementación de la sistematización del software del MPS para manejo de eventos adversos-DRA. LUCELLY</c:v>
                </c:pt>
                <c:pt idx="45">
                  <c:v>Proporción de indicadores del BSC revisados y ajustados </c:v>
                </c:pt>
                <c:pt idx="46">
                  <c:v>Adherencia al modelo de referencia comparativa - LISTA DE CHEQUEO LUCELLY</c:v>
                </c:pt>
                <c:pt idx="47">
                  <c:v>Evaluación general del PAMEC y el programa de auditorias internas de la ESE</c:v>
                </c:pt>
                <c:pt idx="48">
                  <c:v>Proporción de cumplimiento del plan de implementación de la sistematización del PAMEC - LISTA DE CHEQUEO LUCELLY</c:v>
                </c:pt>
                <c:pt idx="49">
                  <c:v>Proporción de cumplimiento del plan de mejoramiento del SUH</c:v>
                </c:pt>
                <c:pt idx="50">
                  <c:v>Proporción de cumplimiento del plan de mejoramiento del SUA</c:v>
                </c:pt>
                <c:pt idx="51">
                  <c:v>Proporción de cumplimiento del plan de mejoramiento del MECI</c:v>
                </c:pt>
                <c:pt idx="52">
                  <c:v>Evaluación externa del ente acreditador</c:v>
                </c:pt>
                <c:pt idx="53">
                  <c:v>Evaluación externa del ente habilitador DSSA</c:v>
                </c:pt>
                <c:pt idx="54">
                  <c:v>calificación del MECI frente al DAFP</c:v>
                </c:pt>
                <c:pt idx="55">
                  <c:v>Evaluación frente a FENALCO</c:v>
                </c:pt>
                <c:pt idx="56">
                  <c:v>Proporción de cumplimiento del plan de implementación de NORMA DE CALIDAD para certificación de sistemas de información</c:v>
                </c:pt>
                <c:pt idx="57">
                  <c:v>Logros satisfactoriosa obtenidos en convocatorias de reconocimiento empresarial </c:v>
                </c:pt>
                <c:pt idx="58">
                  <c:v>Adherencia al modelo de escucha activa del cliente externo</c:v>
                </c:pt>
                <c:pt idx="59">
                  <c:v>Adherencia a procesos asistenciales </c:v>
                </c:pt>
                <c:pt idx="60">
                  <c:v>Proporción de estudios y diseños del proyecto, viabilizados y aprobados </c:v>
                </c:pt>
                <c:pt idx="61">
                  <c:v>Proporción de cumplimiento del proyecto "Adecuación de infraestructura física que permitan cumplir los estándares de habilitación de los servicios asistenciales"</c:v>
                </c:pt>
                <c:pt idx="62">
                  <c:v>Proporción de cumplimiento de la formulación del proyecto " Adecuación de la planta física de las tres sedes del  hospital a la norma sismo resistente NSR-10 y requisitos de habilitación" - CUMPLIMIENTO DEL CRONOGRAMA DE TRABAJO</c:v>
                </c:pt>
                <c:pt idx="63">
                  <c:v>Proporción de ejecución del proyecto "" Adecuación de la planta física de las tres sedes del  hospital a la norma sismo resistente NSR-10 y requisitos de habilitación" - CUMPLIMIENTO DEL CRONOGRAMA DE TRABAJO</c:v>
                </c:pt>
                <c:pt idx="64">
                  <c:v>Porcentaje global de cumplimiento de necesidades y acciones  identificadas de ambiente físico </c:v>
                </c:pt>
                <c:pt idx="65">
                  <c:v>Porcentaje de cumplimiento de las actividades priorizadas en ambiente de trabajo - SALUD OCUPACIONAL</c:v>
                </c:pt>
                <c:pt idx="66">
                  <c:v>Proporción de acciones de innovación implementadas para el fortalecimiento del modelo de responsabilidad social</c:v>
                </c:pt>
                <c:pt idx="67">
                  <c:v>Adherencia al  modelo de gestión por competencias de acuerdo a los criterios de la lista de chequeo</c:v>
                </c:pt>
                <c:pt idx="68">
                  <c:v>Proporciòn de perfiles y competencias ajustadas al modelo del DAFP</c:v>
                </c:pt>
                <c:pt idx="69">
                  <c:v>Proporción de funcionarios que conocen el manual de perfiles y competencias de su cargo</c:v>
                </c:pt>
                <c:pt idx="70">
                  <c:v>Porcentaje de cumplimiento del programa de reingenieria a la planeaciòn del talento humano</c:v>
                </c:pt>
                <c:pt idx="71">
                  <c:v>Porcentaje de implementación del estudio de cargas laborales </c:v>
                </c:pt>
                <c:pt idx="72">
                  <c:v>Porcentaje de cumplimiento del plan de implementaciòn para la reforma administrativa de la planta de cargos </c:v>
                </c:pt>
                <c:pt idx="73">
                  <c:v>Proporciòn de funcionarios vinculados que salieron evaluados satisfactoriamente con respecto a los compromisos concertados al momento de su vinculaciòn</c:v>
                </c:pt>
                <c:pt idx="74">
                  <c:v>Proporciòn de cumplimiento del programa de formaciòn con enfoque del ser, saber y hacer</c:v>
                </c:pt>
                <c:pt idx="75">
                  <c:v>Proporciòn de cumplimiento del programa de reinducciòn general y especìfica</c:v>
                </c:pt>
                <c:pt idx="76">
                  <c:v>Proporciòn de cumplimiento del programa de reentrenamiento</c:v>
                </c:pt>
                <c:pt idx="77">
                  <c:v>Proporciòn de cumplimiento del programa de certificaciòn de competencias del personal</c:v>
                </c:pt>
                <c:pt idx="78">
                  <c:v>Proporciòn de funcionarios con soportes evaluaciòn de competencias</c:v>
                </c:pt>
                <c:pt idx="79">
                  <c:v>Proporciòn de funcionarios con planes de mejora individual </c:v>
                </c:pt>
                <c:pt idx="80">
                  <c:v>Porcentaje de ejecuciòn del proyecto para adecuaciòn de gimnasio </c:v>
                </c:pt>
                <c:pt idx="81">
                  <c:v>Porcentaje de ejecuciòn del proyecto para adecuaciòn de auditorio</c:v>
                </c:pt>
                <c:pt idx="82">
                  <c:v>Porcentaje de implementaciòn del programa PILO</c:v>
                </c:pt>
                <c:pt idx="83">
                  <c:v>Procentaje de cumplimiento del programa de estilos de vida saludable </c:v>
                </c:pt>
                <c:pt idx="84">
                  <c:v>Procentaje de cumplimiento del programa de salud mental</c:v>
                </c:pt>
                <c:pt idx="85">
                  <c:v>Proporciòn de cumplimiento del plan de emergencias </c:v>
                </c:pt>
                <c:pt idx="86">
                  <c:v>Calificacìon de clima laboral</c:v>
                </c:pt>
                <c:pt idx="87">
                  <c:v>Proporciòn de cumplimiento del programa de preparaciòn para el retiro</c:v>
                </c:pt>
                <c:pt idx="88">
                  <c:v>Evaluaciòn del programa docente asistencial, de acuerdo a la lista de chequeo del Ministerio de educaciòn</c:v>
                </c:pt>
                <c:pt idx="89">
                  <c:v>Porcentaje general del cumplimiento de los programas de ejecuciòn de las campañas institucionales - CATALINA HERRERA</c:v>
                </c:pt>
                <c:pt idx="90">
                  <c:v>Evaluación del plan de implementación para actualización de las TRD</c:v>
                </c:pt>
                <c:pt idx="91">
                  <c:v>Evaluación del plan de implementación para la organización del fondo acumulado</c:v>
                </c:pt>
                <c:pt idx="92">
                  <c:v>Evaluación del plan de implementación para la articulación de las TRD con el control documental de ISOLUCION - LUCELLY</c:v>
                </c:pt>
                <c:pt idx="93">
                  <c:v>Proporción de los modulos u aplicativos del software Workmanager que se encuentran en uso</c:v>
                </c:pt>
                <c:pt idx="94">
                  <c:v>Indicador de Renovación tecnológica</c:v>
                </c:pt>
                <c:pt idx="95">
                  <c:v>Proporción de  cumplimiento implementación del sistema del nuevo software empresarial - MIGUEL ANGEL</c:v>
                </c:pt>
                <c:pt idx="96">
                  <c:v>Proporción de  cumplimiento de herramientas informaticas implementas o Actualizadas - MIGUEL ANGEL</c:v>
                </c:pt>
                <c:pt idx="97">
                  <c:v>Estado obsolescencias equipos Tecnológicos - MIGUEL ANGEL</c:v>
                </c:pt>
                <c:pt idx="98">
                  <c:v>Proporción de equipos actualizados  con software en la ESE</c:v>
                </c:pt>
                <c:pt idx="99">
                  <c:v>Examen de competencias Nuevas tecnologías - MIGUEL ANGEL</c:v>
                </c:pt>
                <c:pt idx="100">
                  <c:v>Proporción de cumplimiento del proyecto VOZ IP - MIGUEL ANGEL</c:v>
                </c:pt>
                <c:pt idx="101">
                  <c:v>Porcentaje de Glosas Aceptadas</c:v>
                </c:pt>
                <c:pt idx="102">
                  <c:v>Porcentaje de  Activos Fijos Costeados y Cargados a cada Servicio y Conciliados con el balance.</c:v>
                </c:pt>
                <c:pt idx="103">
                  <c:v>Numero Inventarios Realizados - EDWIN</c:v>
                </c:pt>
                <c:pt idx="104">
                  <c:v>Numero seguimientos registrados - EDWIN</c:v>
                </c:pt>
                <c:pt idx="105">
                  <c:v>Referenciaiones realizadas - LUCELLY</c:v>
                </c:pt>
                <c:pt idx="106">
                  <c:v>Bases de Distribución Construidas</c:v>
                </c:pt>
                <c:pt idx="107">
                  <c:v>Numero de Actualizaciones de los Costos</c:v>
                </c:pt>
                <c:pt idx="108">
                  <c:v>Proveedores Con Propuesta de Negociación</c:v>
                </c:pt>
                <c:pt idx="109">
                  <c:v>Análisis realizados a cada rubro presupuestal</c:v>
                </c:pt>
                <c:pt idx="110">
                  <c:v>Numero de Clientes institucionales con los cuales se hace cobro persuasivo de cartera</c:v>
                </c:pt>
                <c:pt idx="111">
                  <c:v>Cartera recuperada prejuridicos con abogados externos </c:v>
                </c:pt>
                <c:pt idx="112">
                  <c:v>Cartera recuperada cobro jurídico</c:v>
                </c:pt>
                <c:pt idx="113">
                  <c:v>Cartera recuperada  castigo de deudas</c:v>
                </c:pt>
                <c:pt idx="114">
                  <c:v>Cartera recuperada interna (funcionarios)</c:v>
                </c:pt>
              </c:strCache>
            </c:strRef>
          </c:cat>
          <c:val>
            <c:numRef>
              <c:f>'2018'!$Q$4:$Q$118</c:f>
              <c:numCache>
                <c:formatCode>General</c:formatCode>
                <c:ptCount val="115"/>
                <c:pt idx="0">
                  <c:v>0</c:v>
                </c:pt>
                <c:pt idx="2">
                  <c:v>0</c:v>
                </c:pt>
                <c:pt idx="4" formatCode="0%">
                  <c:v>0.95</c:v>
                </c:pt>
                <c:pt idx="5" formatCode="0%">
                  <c:v>0.34</c:v>
                </c:pt>
                <c:pt idx="6" formatCode="0%">
                  <c:v>1</c:v>
                </c:pt>
                <c:pt idx="7" formatCode="0%">
                  <c:v>0.87</c:v>
                </c:pt>
                <c:pt idx="9" formatCode="0%">
                  <c:v>0.81179999999999997</c:v>
                </c:pt>
                <c:pt idx="16" formatCode="0%">
                  <c:v>1</c:v>
                </c:pt>
                <c:pt idx="17" formatCode="0.00%">
                  <c:v>0.91600000000000004</c:v>
                </c:pt>
                <c:pt idx="19">
                  <c:v>1</c:v>
                </c:pt>
                <c:pt idx="22">
                  <c:v>0</c:v>
                </c:pt>
                <c:pt idx="26" formatCode="0.00%">
                  <c:v>7.6999999999999999E-2</c:v>
                </c:pt>
                <c:pt idx="27" formatCode="0.00%">
                  <c:v>0.99099999999999999</c:v>
                </c:pt>
                <c:pt idx="28" formatCode="0.00%">
                  <c:v>3.1600000000000003E-2</c:v>
                </c:pt>
                <c:pt idx="29" formatCode="0%">
                  <c:v>0.87</c:v>
                </c:pt>
                <c:pt idx="30" formatCode="0%">
                  <c:v>0.85</c:v>
                </c:pt>
                <c:pt idx="31" formatCode="0%">
                  <c:v>0.89</c:v>
                </c:pt>
                <c:pt idx="33">
                  <c:v>0</c:v>
                </c:pt>
                <c:pt idx="39" formatCode="0%">
                  <c:v>0.9</c:v>
                </c:pt>
                <c:pt idx="40">
                  <c:v>0</c:v>
                </c:pt>
                <c:pt idx="45" formatCode="0%">
                  <c:v>0.6</c:v>
                </c:pt>
                <c:pt idx="46" formatCode="0%">
                  <c:v>0</c:v>
                </c:pt>
                <c:pt idx="48" formatCode="0%">
                  <c:v>0</c:v>
                </c:pt>
                <c:pt idx="50">
                  <c:v>3.76</c:v>
                </c:pt>
                <c:pt idx="51" formatCode="0%">
                  <c:v>0.9</c:v>
                </c:pt>
                <c:pt idx="52">
                  <c:v>0</c:v>
                </c:pt>
                <c:pt idx="53" formatCode="0%">
                  <c:v>1</c:v>
                </c:pt>
                <c:pt idx="54" formatCode="0.00%">
                  <c:v>0.86799999999999999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9" formatCode="0%">
                  <c:v>0.8</c:v>
                </c:pt>
                <c:pt idx="60">
                  <c:v>0</c:v>
                </c:pt>
                <c:pt idx="61">
                  <c:v>0</c:v>
                </c:pt>
                <c:pt idx="62" formatCode="0%">
                  <c:v>1</c:v>
                </c:pt>
                <c:pt idx="66" formatCode="0%">
                  <c:v>0</c:v>
                </c:pt>
                <c:pt idx="68" formatCode="0%">
                  <c:v>1</c:v>
                </c:pt>
                <c:pt idx="70" formatCode="0%">
                  <c:v>1</c:v>
                </c:pt>
                <c:pt idx="71" formatCode="0%">
                  <c:v>1</c:v>
                </c:pt>
                <c:pt idx="72" formatCode="0%">
                  <c:v>1</c:v>
                </c:pt>
                <c:pt idx="73">
                  <c:v>0</c:v>
                </c:pt>
                <c:pt idx="74" formatCode="0%">
                  <c:v>0.88</c:v>
                </c:pt>
                <c:pt idx="75" formatCode="0%">
                  <c:v>1</c:v>
                </c:pt>
                <c:pt idx="76" formatCode="0%">
                  <c:v>0.99</c:v>
                </c:pt>
                <c:pt idx="77" formatCode="0%">
                  <c:v>1</c:v>
                </c:pt>
                <c:pt idx="78" formatCode="0%">
                  <c:v>1</c:v>
                </c:pt>
                <c:pt idx="82" formatCode="0%">
                  <c:v>0</c:v>
                </c:pt>
                <c:pt idx="86" formatCode="0%">
                  <c:v>0.81</c:v>
                </c:pt>
                <c:pt idx="87">
                  <c:v>0</c:v>
                </c:pt>
                <c:pt idx="88" formatCode="0%">
                  <c:v>1</c:v>
                </c:pt>
                <c:pt idx="90" formatCode="0%">
                  <c:v>1</c:v>
                </c:pt>
                <c:pt idx="91" formatCode="0%">
                  <c:v>1</c:v>
                </c:pt>
                <c:pt idx="95" formatCode="0%">
                  <c:v>0.55000000000000004</c:v>
                </c:pt>
                <c:pt idx="100" formatCode="0%">
                  <c:v>0</c:v>
                </c:pt>
                <c:pt idx="105">
                  <c:v>19</c:v>
                </c:pt>
                <c:pt idx="109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6339-4CCE-8AA1-38336156AAF6}"/>
            </c:ext>
          </c:extLst>
        </c:ser>
        <c:ser>
          <c:idx val="15"/>
          <c:order val="15"/>
          <c:tx>
            <c:strRef>
              <c:f>'2018'!$R$3</c:f>
              <c:strCache>
                <c:ptCount val="1"/>
              </c:strCache>
            </c:strRef>
          </c:tx>
          <c:invertIfNegative val="0"/>
          <c:cat>
            <c:strRef>
              <c:f>'2018'!$B$4:$B$118</c:f>
              <c:strCache>
                <c:ptCount val="115"/>
                <c:pt idx="0">
                  <c:v>NOMBRE DEL INDICADOR</c:v>
                </c:pt>
                <c:pt idx="1">
                  <c:v>Caracterización Familiar (Población objeto 1000 familias para APS)</c:v>
                </c:pt>
                <c:pt idx="2">
                  <c:v>Proporción de implementación del proyecto de  APS</c:v>
                </c:pt>
                <c:pt idx="3">
                  <c:v>Integralidad en la Atencion población intervenida (Vinculados PYP)</c:v>
                </c:pt>
                <c:pt idx="4">
                  <c:v>Proporción  de pacientes con HTA controlada</c:v>
                </c:pt>
                <c:pt idx="5">
                  <c:v>Proporción de embarazo en adolescentes </c:v>
                </c:pt>
                <c:pt idx="6">
                  <c:v>Proporción de CPN con ARO que termina sin complicaciones</c:v>
                </c:pt>
                <c:pt idx="7">
                  <c:v>Proporción Bajo peso al nacer</c:v>
                </c:pt>
                <c:pt idx="8">
                  <c:v>Coberturas PyP</c:v>
                </c:pt>
                <c:pt idx="9">
                  <c:v>Curación de pacientes con TB </c:v>
                </c:pt>
                <c:pt idx="10">
                  <c:v>Proporción de ejecución  del plan de salud pública</c:v>
                </c:pt>
                <c:pt idx="11">
                  <c:v>Proporción de Población caracterizada y atendida en el programa médico en casa</c:v>
                </c:pt>
                <c:pt idx="12">
                  <c:v>Promedio Demanda inducida mensual</c:v>
                </c:pt>
                <c:pt idx="13">
                  <c:v>Promedio asignación de citas por plataforma tecnológica</c:v>
                </c:pt>
                <c:pt idx="14">
                  <c:v>Asignación de citas a población priorizada desde atención al usuario</c:v>
                </c:pt>
                <c:pt idx="15">
                  <c:v>Proporción  de usuarios afiliados en línea en la institución</c:v>
                </c:pt>
                <c:pt idx="16">
                  <c:v>Proporción de implementación de la  estrategia IAMI integral</c:v>
                </c:pt>
                <c:pt idx="17">
                  <c:v>Proporción de pacientes con perfiles farmacoterapéuticos en hospitalización</c:v>
                </c:pt>
                <c:pt idx="18">
                  <c:v>Proporción de adherencia a los 10 correctos</c:v>
                </c:pt>
                <c:pt idx="19">
                  <c:v>Proyectos de redes en los que se participa</c:v>
                </c:pt>
                <c:pt idx="20">
                  <c:v>Indice de eventos adversos </c:v>
                </c:pt>
                <c:pt idx="21">
                  <c:v>Indice de Infecciones asociadas a la atención en salud</c:v>
                </c:pt>
                <c:pt idx="22">
                  <c:v>Indice de Infecciones postprocedimiento</c:v>
                </c:pt>
                <c:pt idx="23">
                  <c:v>Proporción de adherencia al lavado de manos</c:v>
                </c:pt>
                <c:pt idx="24">
                  <c:v>Proporción de cumplimiento de normas de bioseguridad</c:v>
                </c:pt>
                <c:pt idx="25">
                  <c:v>Indice de accidentes e incidentes de trabajo - TALENTO HUMANO</c:v>
                </c:pt>
                <c:pt idx="26">
                  <c:v>Indice de vulneración de derechos </c:v>
                </c:pt>
                <c:pt idx="27">
                  <c:v>Satisfacción global del usuario</c:v>
                </c:pt>
                <c:pt idx="28">
                  <c:v>Indice combinado de satisfacción </c:v>
                </c:pt>
                <c:pt idx="29">
                  <c:v>Proporción de cumplimiento del plan de comunicaciones informativo</c:v>
                </c:pt>
                <c:pt idx="30">
                  <c:v>Proporción de cumplimiento del plan de comunicaciones organizacional</c:v>
                </c:pt>
                <c:pt idx="31">
                  <c:v>Evaluación del plan de implementación del fortalecimiento de medios</c:v>
                </c:pt>
                <c:pt idx="32">
                  <c:v>Evaluación del plan de implementación del fortalecimiento de la imagen corporativa</c:v>
                </c:pt>
                <c:pt idx="33">
                  <c:v>Proporción de actividades implementadas del plan de mercadeo </c:v>
                </c:pt>
                <c:pt idx="34">
                  <c:v>Proporción de caídas del canal de comunicaciones</c:v>
                </c:pt>
                <c:pt idx="35">
                  <c:v>Satisfacción con el servicio de  asignación de Citas desde el call center</c:v>
                </c:pt>
                <c:pt idx="36">
                  <c:v>Adherencia global a los  a los procesos</c:v>
                </c:pt>
                <c:pt idx="37">
                  <c:v>Proporción de procesos con procedimientos actualizados</c:v>
                </c:pt>
                <c:pt idx="38">
                  <c:v>Adherencia global a los modelos empresariales</c:v>
                </c:pt>
                <c:pt idx="39">
                  <c:v>Eficacia del plan de mejoramiento MECI</c:v>
                </c:pt>
                <c:pt idx="40">
                  <c:v>Proporción de cumplimiento del plan de implementación de la sistematización de MECI</c:v>
                </c:pt>
                <c:pt idx="41">
                  <c:v>Adherencia al  modelo de mejoramiento institucional</c:v>
                </c:pt>
                <c:pt idx="42">
                  <c:v>Proporción de cumplimiento del plan de implementación de la potenciación del software ISOlucion </c:v>
                </c:pt>
                <c:pt idx="43">
                  <c:v>Proporción de cumplimiento del plan de implementación del fortalecimiento del sistema de riesgos y eventos adversos-DRA VIVIANA</c:v>
                </c:pt>
                <c:pt idx="44">
                  <c:v>Proporción de cumplimiento del plan de implementación de la sistematización del software del MPS para manejo de eventos adversos-DRA. LUCELLY</c:v>
                </c:pt>
                <c:pt idx="45">
                  <c:v>Proporción de indicadores del BSC revisados y ajustados </c:v>
                </c:pt>
                <c:pt idx="46">
                  <c:v>Adherencia al modelo de referencia comparativa - LISTA DE CHEQUEO LUCELLY</c:v>
                </c:pt>
                <c:pt idx="47">
                  <c:v>Evaluación general del PAMEC y el programa de auditorias internas de la ESE</c:v>
                </c:pt>
                <c:pt idx="48">
                  <c:v>Proporción de cumplimiento del plan de implementación de la sistematización del PAMEC - LISTA DE CHEQUEO LUCELLY</c:v>
                </c:pt>
                <c:pt idx="49">
                  <c:v>Proporción de cumplimiento del plan de mejoramiento del SUH</c:v>
                </c:pt>
                <c:pt idx="50">
                  <c:v>Proporción de cumplimiento del plan de mejoramiento del SUA</c:v>
                </c:pt>
                <c:pt idx="51">
                  <c:v>Proporción de cumplimiento del plan de mejoramiento del MECI</c:v>
                </c:pt>
                <c:pt idx="52">
                  <c:v>Evaluación externa del ente acreditador</c:v>
                </c:pt>
                <c:pt idx="53">
                  <c:v>Evaluación externa del ente habilitador DSSA</c:v>
                </c:pt>
                <c:pt idx="54">
                  <c:v>calificación del MECI frente al DAFP</c:v>
                </c:pt>
                <c:pt idx="55">
                  <c:v>Evaluación frente a FENALCO</c:v>
                </c:pt>
                <c:pt idx="56">
                  <c:v>Proporción de cumplimiento del plan de implementación de NORMA DE CALIDAD para certificación de sistemas de información</c:v>
                </c:pt>
                <c:pt idx="57">
                  <c:v>Logros satisfactoriosa obtenidos en convocatorias de reconocimiento empresarial </c:v>
                </c:pt>
                <c:pt idx="58">
                  <c:v>Adherencia al modelo de escucha activa del cliente externo</c:v>
                </c:pt>
                <c:pt idx="59">
                  <c:v>Adherencia a procesos asistenciales </c:v>
                </c:pt>
                <c:pt idx="60">
                  <c:v>Proporción de estudios y diseños del proyecto, viabilizados y aprobados </c:v>
                </c:pt>
                <c:pt idx="61">
                  <c:v>Proporción de cumplimiento del proyecto "Adecuación de infraestructura física que permitan cumplir los estándares de habilitación de los servicios asistenciales"</c:v>
                </c:pt>
                <c:pt idx="62">
                  <c:v>Proporción de cumplimiento de la formulación del proyecto " Adecuación de la planta física de las tres sedes del  hospital a la norma sismo resistente NSR-10 y requisitos de habilitación" - CUMPLIMIENTO DEL CRONOGRAMA DE TRABAJO</c:v>
                </c:pt>
                <c:pt idx="63">
                  <c:v>Proporción de ejecución del proyecto "" Adecuación de la planta física de las tres sedes del  hospital a la norma sismo resistente NSR-10 y requisitos de habilitación" - CUMPLIMIENTO DEL CRONOGRAMA DE TRABAJO</c:v>
                </c:pt>
                <c:pt idx="64">
                  <c:v>Porcentaje global de cumplimiento de necesidades y acciones  identificadas de ambiente físico </c:v>
                </c:pt>
                <c:pt idx="65">
                  <c:v>Porcentaje de cumplimiento de las actividades priorizadas en ambiente de trabajo - SALUD OCUPACIONAL</c:v>
                </c:pt>
                <c:pt idx="66">
                  <c:v>Proporción de acciones de innovación implementadas para el fortalecimiento del modelo de responsabilidad social</c:v>
                </c:pt>
                <c:pt idx="67">
                  <c:v>Adherencia al  modelo de gestión por competencias de acuerdo a los criterios de la lista de chequeo</c:v>
                </c:pt>
                <c:pt idx="68">
                  <c:v>Proporciòn de perfiles y competencias ajustadas al modelo del DAFP</c:v>
                </c:pt>
                <c:pt idx="69">
                  <c:v>Proporción de funcionarios que conocen el manual de perfiles y competencias de su cargo</c:v>
                </c:pt>
                <c:pt idx="70">
                  <c:v>Porcentaje de cumplimiento del programa de reingenieria a la planeaciòn del talento humano</c:v>
                </c:pt>
                <c:pt idx="71">
                  <c:v>Porcentaje de implementación del estudio de cargas laborales </c:v>
                </c:pt>
                <c:pt idx="72">
                  <c:v>Porcentaje de cumplimiento del plan de implementaciòn para la reforma administrativa de la planta de cargos </c:v>
                </c:pt>
                <c:pt idx="73">
                  <c:v>Proporciòn de funcionarios vinculados que salieron evaluados satisfactoriamente con respecto a los compromisos concertados al momento de su vinculaciòn</c:v>
                </c:pt>
                <c:pt idx="74">
                  <c:v>Proporciòn de cumplimiento del programa de formaciòn con enfoque del ser, saber y hacer</c:v>
                </c:pt>
                <c:pt idx="75">
                  <c:v>Proporciòn de cumplimiento del programa de reinducciòn general y especìfica</c:v>
                </c:pt>
                <c:pt idx="76">
                  <c:v>Proporciòn de cumplimiento del programa de reentrenamiento</c:v>
                </c:pt>
                <c:pt idx="77">
                  <c:v>Proporciòn de cumplimiento del programa de certificaciòn de competencias del personal</c:v>
                </c:pt>
                <c:pt idx="78">
                  <c:v>Proporciòn de funcionarios con soportes evaluaciòn de competencias</c:v>
                </c:pt>
                <c:pt idx="79">
                  <c:v>Proporciòn de funcionarios con planes de mejora individual </c:v>
                </c:pt>
                <c:pt idx="80">
                  <c:v>Porcentaje de ejecuciòn del proyecto para adecuaciòn de gimnasio </c:v>
                </c:pt>
                <c:pt idx="81">
                  <c:v>Porcentaje de ejecuciòn del proyecto para adecuaciòn de auditorio</c:v>
                </c:pt>
                <c:pt idx="82">
                  <c:v>Porcentaje de implementaciòn del programa PILO</c:v>
                </c:pt>
                <c:pt idx="83">
                  <c:v>Procentaje de cumplimiento del programa de estilos de vida saludable </c:v>
                </c:pt>
                <c:pt idx="84">
                  <c:v>Procentaje de cumplimiento del programa de salud mental</c:v>
                </c:pt>
                <c:pt idx="85">
                  <c:v>Proporciòn de cumplimiento del plan de emergencias </c:v>
                </c:pt>
                <c:pt idx="86">
                  <c:v>Calificacìon de clima laboral</c:v>
                </c:pt>
                <c:pt idx="87">
                  <c:v>Proporciòn de cumplimiento del programa de preparaciòn para el retiro</c:v>
                </c:pt>
                <c:pt idx="88">
                  <c:v>Evaluaciòn del programa docente asistencial, de acuerdo a la lista de chequeo del Ministerio de educaciòn</c:v>
                </c:pt>
                <c:pt idx="89">
                  <c:v>Porcentaje general del cumplimiento de los programas de ejecuciòn de las campañas institucionales - CATALINA HERRERA</c:v>
                </c:pt>
                <c:pt idx="90">
                  <c:v>Evaluación del plan de implementación para actualización de las TRD</c:v>
                </c:pt>
                <c:pt idx="91">
                  <c:v>Evaluación del plan de implementación para la organización del fondo acumulado</c:v>
                </c:pt>
                <c:pt idx="92">
                  <c:v>Evaluación del plan de implementación para la articulación de las TRD con el control documental de ISOLUCION - LUCELLY</c:v>
                </c:pt>
                <c:pt idx="93">
                  <c:v>Proporción de los modulos u aplicativos del software Workmanager que se encuentran en uso</c:v>
                </c:pt>
                <c:pt idx="94">
                  <c:v>Indicador de Renovación tecnológica</c:v>
                </c:pt>
                <c:pt idx="95">
                  <c:v>Proporción de  cumplimiento implementación del sistema del nuevo software empresarial - MIGUEL ANGEL</c:v>
                </c:pt>
                <c:pt idx="96">
                  <c:v>Proporción de  cumplimiento de herramientas informaticas implementas o Actualizadas - MIGUEL ANGEL</c:v>
                </c:pt>
                <c:pt idx="97">
                  <c:v>Estado obsolescencias equipos Tecnológicos - MIGUEL ANGEL</c:v>
                </c:pt>
                <c:pt idx="98">
                  <c:v>Proporción de equipos actualizados  con software en la ESE</c:v>
                </c:pt>
                <c:pt idx="99">
                  <c:v>Examen de competencias Nuevas tecnologías - MIGUEL ANGEL</c:v>
                </c:pt>
                <c:pt idx="100">
                  <c:v>Proporción de cumplimiento del proyecto VOZ IP - MIGUEL ANGEL</c:v>
                </c:pt>
                <c:pt idx="101">
                  <c:v>Porcentaje de Glosas Aceptadas</c:v>
                </c:pt>
                <c:pt idx="102">
                  <c:v>Porcentaje de  Activos Fijos Costeados y Cargados a cada Servicio y Conciliados con el balance.</c:v>
                </c:pt>
                <c:pt idx="103">
                  <c:v>Numero Inventarios Realizados - EDWIN</c:v>
                </c:pt>
                <c:pt idx="104">
                  <c:v>Numero seguimientos registrados - EDWIN</c:v>
                </c:pt>
                <c:pt idx="105">
                  <c:v>Referenciaiones realizadas - LUCELLY</c:v>
                </c:pt>
                <c:pt idx="106">
                  <c:v>Bases de Distribución Construidas</c:v>
                </c:pt>
                <c:pt idx="107">
                  <c:v>Numero de Actualizaciones de los Costos</c:v>
                </c:pt>
                <c:pt idx="108">
                  <c:v>Proveedores Con Propuesta de Negociación</c:v>
                </c:pt>
                <c:pt idx="109">
                  <c:v>Análisis realizados a cada rubro presupuestal</c:v>
                </c:pt>
                <c:pt idx="110">
                  <c:v>Numero de Clientes institucionales con los cuales se hace cobro persuasivo de cartera</c:v>
                </c:pt>
                <c:pt idx="111">
                  <c:v>Cartera recuperada prejuridicos con abogados externos </c:v>
                </c:pt>
                <c:pt idx="112">
                  <c:v>Cartera recuperada cobro jurídico</c:v>
                </c:pt>
                <c:pt idx="113">
                  <c:v>Cartera recuperada  castigo de deudas</c:v>
                </c:pt>
                <c:pt idx="114">
                  <c:v>Cartera recuperada interna (funcionarios)</c:v>
                </c:pt>
              </c:strCache>
            </c:strRef>
          </c:cat>
          <c:val>
            <c:numRef>
              <c:f>'2018'!$R$4:$R$118</c:f>
              <c:numCache>
                <c:formatCode>General</c:formatCode>
                <c:ptCount val="115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6339-4CCE-8AA1-38336156AAF6}"/>
            </c:ext>
          </c:extLst>
        </c:ser>
        <c:ser>
          <c:idx val="16"/>
          <c:order val="16"/>
          <c:tx>
            <c:strRef>
              <c:f>'2018'!$S$3</c:f>
              <c:strCache>
                <c:ptCount val="1"/>
              </c:strCache>
            </c:strRef>
          </c:tx>
          <c:invertIfNegative val="0"/>
          <c:cat>
            <c:strRef>
              <c:f>'2018'!$B$4:$B$118</c:f>
              <c:strCache>
                <c:ptCount val="115"/>
                <c:pt idx="0">
                  <c:v>NOMBRE DEL INDICADOR</c:v>
                </c:pt>
                <c:pt idx="1">
                  <c:v>Caracterización Familiar (Población objeto 1000 familias para APS)</c:v>
                </c:pt>
                <c:pt idx="2">
                  <c:v>Proporción de implementación del proyecto de  APS</c:v>
                </c:pt>
                <c:pt idx="3">
                  <c:v>Integralidad en la Atencion población intervenida (Vinculados PYP)</c:v>
                </c:pt>
                <c:pt idx="4">
                  <c:v>Proporción  de pacientes con HTA controlada</c:v>
                </c:pt>
                <c:pt idx="5">
                  <c:v>Proporción de embarazo en adolescentes </c:v>
                </c:pt>
                <c:pt idx="6">
                  <c:v>Proporción de CPN con ARO que termina sin complicaciones</c:v>
                </c:pt>
                <c:pt idx="7">
                  <c:v>Proporción Bajo peso al nacer</c:v>
                </c:pt>
                <c:pt idx="8">
                  <c:v>Coberturas PyP</c:v>
                </c:pt>
                <c:pt idx="9">
                  <c:v>Curación de pacientes con TB </c:v>
                </c:pt>
                <c:pt idx="10">
                  <c:v>Proporción de ejecución  del plan de salud pública</c:v>
                </c:pt>
                <c:pt idx="11">
                  <c:v>Proporción de Población caracterizada y atendida en el programa médico en casa</c:v>
                </c:pt>
                <c:pt idx="12">
                  <c:v>Promedio Demanda inducida mensual</c:v>
                </c:pt>
                <c:pt idx="13">
                  <c:v>Promedio asignación de citas por plataforma tecnológica</c:v>
                </c:pt>
                <c:pt idx="14">
                  <c:v>Asignación de citas a población priorizada desde atención al usuario</c:v>
                </c:pt>
                <c:pt idx="15">
                  <c:v>Proporción  de usuarios afiliados en línea en la institución</c:v>
                </c:pt>
                <c:pt idx="16">
                  <c:v>Proporción de implementación de la  estrategia IAMI integral</c:v>
                </c:pt>
                <c:pt idx="17">
                  <c:v>Proporción de pacientes con perfiles farmacoterapéuticos en hospitalización</c:v>
                </c:pt>
                <c:pt idx="18">
                  <c:v>Proporción de adherencia a los 10 correctos</c:v>
                </c:pt>
                <c:pt idx="19">
                  <c:v>Proyectos de redes en los que se participa</c:v>
                </c:pt>
                <c:pt idx="20">
                  <c:v>Indice de eventos adversos </c:v>
                </c:pt>
                <c:pt idx="21">
                  <c:v>Indice de Infecciones asociadas a la atención en salud</c:v>
                </c:pt>
                <c:pt idx="22">
                  <c:v>Indice de Infecciones postprocedimiento</c:v>
                </c:pt>
                <c:pt idx="23">
                  <c:v>Proporción de adherencia al lavado de manos</c:v>
                </c:pt>
                <c:pt idx="24">
                  <c:v>Proporción de cumplimiento de normas de bioseguridad</c:v>
                </c:pt>
                <c:pt idx="25">
                  <c:v>Indice de accidentes e incidentes de trabajo - TALENTO HUMANO</c:v>
                </c:pt>
                <c:pt idx="26">
                  <c:v>Indice de vulneración de derechos </c:v>
                </c:pt>
                <c:pt idx="27">
                  <c:v>Satisfacción global del usuario</c:v>
                </c:pt>
                <c:pt idx="28">
                  <c:v>Indice combinado de satisfacción </c:v>
                </c:pt>
                <c:pt idx="29">
                  <c:v>Proporción de cumplimiento del plan de comunicaciones informativo</c:v>
                </c:pt>
                <c:pt idx="30">
                  <c:v>Proporción de cumplimiento del plan de comunicaciones organizacional</c:v>
                </c:pt>
                <c:pt idx="31">
                  <c:v>Evaluación del plan de implementación del fortalecimiento de medios</c:v>
                </c:pt>
                <c:pt idx="32">
                  <c:v>Evaluación del plan de implementación del fortalecimiento de la imagen corporativa</c:v>
                </c:pt>
                <c:pt idx="33">
                  <c:v>Proporción de actividades implementadas del plan de mercadeo </c:v>
                </c:pt>
                <c:pt idx="34">
                  <c:v>Proporción de caídas del canal de comunicaciones</c:v>
                </c:pt>
                <c:pt idx="35">
                  <c:v>Satisfacción con el servicio de  asignación de Citas desde el call center</c:v>
                </c:pt>
                <c:pt idx="36">
                  <c:v>Adherencia global a los  a los procesos</c:v>
                </c:pt>
                <c:pt idx="37">
                  <c:v>Proporción de procesos con procedimientos actualizados</c:v>
                </c:pt>
                <c:pt idx="38">
                  <c:v>Adherencia global a los modelos empresariales</c:v>
                </c:pt>
                <c:pt idx="39">
                  <c:v>Eficacia del plan de mejoramiento MECI</c:v>
                </c:pt>
                <c:pt idx="40">
                  <c:v>Proporción de cumplimiento del plan de implementación de la sistematización de MECI</c:v>
                </c:pt>
                <c:pt idx="41">
                  <c:v>Adherencia al  modelo de mejoramiento institucional</c:v>
                </c:pt>
                <c:pt idx="42">
                  <c:v>Proporción de cumplimiento del plan de implementación de la potenciación del software ISOlucion </c:v>
                </c:pt>
                <c:pt idx="43">
                  <c:v>Proporción de cumplimiento del plan de implementación del fortalecimiento del sistema de riesgos y eventos adversos-DRA VIVIANA</c:v>
                </c:pt>
                <c:pt idx="44">
                  <c:v>Proporción de cumplimiento del plan de implementación de la sistematización del software del MPS para manejo de eventos adversos-DRA. LUCELLY</c:v>
                </c:pt>
                <c:pt idx="45">
                  <c:v>Proporción de indicadores del BSC revisados y ajustados </c:v>
                </c:pt>
                <c:pt idx="46">
                  <c:v>Adherencia al modelo de referencia comparativa - LISTA DE CHEQUEO LUCELLY</c:v>
                </c:pt>
                <c:pt idx="47">
                  <c:v>Evaluación general del PAMEC y el programa de auditorias internas de la ESE</c:v>
                </c:pt>
                <c:pt idx="48">
                  <c:v>Proporción de cumplimiento del plan de implementación de la sistematización del PAMEC - LISTA DE CHEQUEO LUCELLY</c:v>
                </c:pt>
                <c:pt idx="49">
                  <c:v>Proporción de cumplimiento del plan de mejoramiento del SUH</c:v>
                </c:pt>
                <c:pt idx="50">
                  <c:v>Proporción de cumplimiento del plan de mejoramiento del SUA</c:v>
                </c:pt>
                <c:pt idx="51">
                  <c:v>Proporción de cumplimiento del plan de mejoramiento del MECI</c:v>
                </c:pt>
                <c:pt idx="52">
                  <c:v>Evaluación externa del ente acreditador</c:v>
                </c:pt>
                <c:pt idx="53">
                  <c:v>Evaluación externa del ente habilitador DSSA</c:v>
                </c:pt>
                <c:pt idx="54">
                  <c:v>calificación del MECI frente al DAFP</c:v>
                </c:pt>
                <c:pt idx="55">
                  <c:v>Evaluación frente a FENALCO</c:v>
                </c:pt>
                <c:pt idx="56">
                  <c:v>Proporción de cumplimiento del plan de implementación de NORMA DE CALIDAD para certificación de sistemas de información</c:v>
                </c:pt>
                <c:pt idx="57">
                  <c:v>Logros satisfactoriosa obtenidos en convocatorias de reconocimiento empresarial </c:v>
                </c:pt>
                <c:pt idx="58">
                  <c:v>Adherencia al modelo de escucha activa del cliente externo</c:v>
                </c:pt>
                <c:pt idx="59">
                  <c:v>Adherencia a procesos asistenciales </c:v>
                </c:pt>
                <c:pt idx="60">
                  <c:v>Proporción de estudios y diseños del proyecto, viabilizados y aprobados </c:v>
                </c:pt>
                <c:pt idx="61">
                  <c:v>Proporción de cumplimiento del proyecto "Adecuación de infraestructura física que permitan cumplir los estándares de habilitación de los servicios asistenciales"</c:v>
                </c:pt>
                <c:pt idx="62">
                  <c:v>Proporción de cumplimiento de la formulación del proyecto " Adecuación de la planta física de las tres sedes del  hospital a la norma sismo resistente NSR-10 y requisitos de habilitación" - CUMPLIMIENTO DEL CRONOGRAMA DE TRABAJO</c:v>
                </c:pt>
                <c:pt idx="63">
                  <c:v>Proporción de ejecución del proyecto "" Adecuación de la planta física de las tres sedes del  hospital a la norma sismo resistente NSR-10 y requisitos de habilitación" - CUMPLIMIENTO DEL CRONOGRAMA DE TRABAJO</c:v>
                </c:pt>
                <c:pt idx="64">
                  <c:v>Porcentaje global de cumplimiento de necesidades y acciones  identificadas de ambiente físico </c:v>
                </c:pt>
                <c:pt idx="65">
                  <c:v>Porcentaje de cumplimiento de las actividades priorizadas en ambiente de trabajo - SALUD OCUPACIONAL</c:v>
                </c:pt>
                <c:pt idx="66">
                  <c:v>Proporción de acciones de innovación implementadas para el fortalecimiento del modelo de responsabilidad social</c:v>
                </c:pt>
                <c:pt idx="67">
                  <c:v>Adherencia al  modelo de gestión por competencias de acuerdo a los criterios de la lista de chequeo</c:v>
                </c:pt>
                <c:pt idx="68">
                  <c:v>Proporciòn de perfiles y competencias ajustadas al modelo del DAFP</c:v>
                </c:pt>
                <c:pt idx="69">
                  <c:v>Proporción de funcionarios que conocen el manual de perfiles y competencias de su cargo</c:v>
                </c:pt>
                <c:pt idx="70">
                  <c:v>Porcentaje de cumplimiento del programa de reingenieria a la planeaciòn del talento humano</c:v>
                </c:pt>
                <c:pt idx="71">
                  <c:v>Porcentaje de implementación del estudio de cargas laborales </c:v>
                </c:pt>
                <c:pt idx="72">
                  <c:v>Porcentaje de cumplimiento del plan de implementaciòn para la reforma administrativa de la planta de cargos </c:v>
                </c:pt>
                <c:pt idx="73">
                  <c:v>Proporciòn de funcionarios vinculados que salieron evaluados satisfactoriamente con respecto a los compromisos concertados al momento de su vinculaciòn</c:v>
                </c:pt>
                <c:pt idx="74">
                  <c:v>Proporciòn de cumplimiento del programa de formaciòn con enfoque del ser, saber y hacer</c:v>
                </c:pt>
                <c:pt idx="75">
                  <c:v>Proporciòn de cumplimiento del programa de reinducciòn general y especìfica</c:v>
                </c:pt>
                <c:pt idx="76">
                  <c:v>Proporciòn de cumplimiento del programa de reentrenamiento</c:v>
                </c:pt>
                <c:pt idx="77">
                  <c:v>Proporciòn de cumplimiento del programa de certificaciòn de competencias del personal</c:v>
                </c:pt>
                <c:pt idx="78">
                  <c:v>Proporciòn de funcionarios con soportes evaluaciòn de competencias</c:v>
                </c:pt>
                <c:pt idx="79">
                  <c:v>Proporciòn de funcionarios con planes de mejora individual </c:v>
                </c:pt>
                <c:pt idx="80">
                  <c:v>Porcentaje de ejecuciòn del proyecto para adecuaciòn de gimnasio </c:v>
                </c:pt>
                <c:pt idx="81">
                  <c:v>Porcentaje de ejecuciòn del proyecto para adecuaciòn de auditorio</c:v>
                </c:pt>
                <c:pt idx="82">
                  <c:v>Porcentaje de implementaciòn del programa PILO</c:v>
                </c:pt>
                <c:pt idx="83">
                  <c:v>Procentaje de cumplimiento del programa de estilos de vida saludable </c:v>
                </c:pt>
                <c:pt idx="84">
                  <c:v>Procentaje de cumplimiento del programa de salud mental</c:v>
                </c:pt>
                <c:pt idx="85">
                  <c:v>Proporciòn de cumplimiento del plan de emergencias </c:v>
                </c:pt>
                <c:pt idx="86">
                  <c:v>Calificacìon de clima laboral</c:v>
                </c:pt>
                <c:pt idx="87">
                  <c:v>Proporciòn de cumplimiento del programa de preparaciòn para el retiro</c:v>
                </c:pt>
                <c:pt idx="88">
                  <c:v>Evaluaciòn del programa docente asistencial, de acuerdo a la lista de chequeo del Ministerio de educaciòn</c:v>
                </c:pt>
                <c:pt idx="89">
                  <c:v>Porcentaje general del cumplimiento de los programas de ejecuciòn de las campañas institucionales - CATALINA HERRERA</c:v>
                </c:pt>
                <c:pt idx="90">
                  <c:v>Evaluación del plan de implementación para actualización de las TRD</c:v>
                </c:pt>
                <c:pt idx="91">
                  <c:v>Evaluación del plan de implementación para la organización del fondo acumulado</c:v>
                </c:pt>
                <c:pt idx="92">
                  <c:v>Evaluación del plan de implementación para la articulación de las TRD con el control documental de ISOLUCION - LUCELLY</c:v>
                </c:pt>
                <c:pt idx="93">
                  <c:v>Proporción de los modulos u aplicativos del software Workmanager que se encuentran en uso</c:v>
                </c:pt>
                <c:pt idx="94">
                  <c:v>Indicador de Renovación tecnológica</c:v>
                </c:pt>
                <c:pt idx="95">
                  <c:v>Proporción de  cumplimiento implementación del sistema del nuevo software empresarial - MIGUEL ANGEL</c:v>
                </c:pt>
                <c:pt idx="96">
                  <c:v>Proporción de  cumplimiento de herramientas informaticas implementas o Actualizadas - MIGUEL ANGEL</c:v>
                </c:pt>
                <c:pt idx="97">
                  <c:v>Estado obsolescencias equipos Tecnológicos - MIGUEL ANGEL</c:v>
                </c:pt>
                <c:pt idx="98">
                  <c:v>Proporción de equipos actualizados  con software en la ESE</c:v>
                </c:pt>
                <c:pt idx="99">
                  <c:v>Examen de competencias Nuevas tecnologías - MIGUEL ANGEL</c:v>
                </c:pt>
                <c:pt idx="100">
                  <c:v>Proporción de cumplimiento del proyecto VOZ IP - MIGUEL ANGEL</c:v>
                </c:pt>
                <c:pt idx="101">
                  <c:v>Porcentaje de Glosas Aceptadas</c:v>
                </c:pt>
                <c:pt idx="102">
                  <c:v>Porcentaje de  Activos Fijos Costeados y Cargados a cada Servicio y Conciliados con el balance.</c:v>
                </c:pt>
                <c:pt idx="103">
                  <c:v>Numero Inventarios Realizados - EDWIN</c:v>
                </c:pt>
                <c:pt idx="104">
                  <c:v>Numero seguimientos registrados - EDWIN</c:v>
                </c:pt>
                <c:pt idx="105">
                  <c:v>Referenciaiones realizadas - LUCELLY</c:v>
                </c:pt>
                <c:pt idx="106">
                  <c:v>Bases de Distribución Construidas</c:v>
                </c:pt>
                <c:pt idx="107">
                  <c:v>Numero de Actualizaciones de los Costos</c:v>
                </c:pt>
                <c:pt idx="108">
                  <c:v>Proveedores Con Propuesta de Negociación</c:v>
                </c:pt>
                <c:pt idx="109">
                  <c:v>Análisis realizados a cada rubro presupuestal</c:v>
                </c:pt>
                <c:pt idx="110">
                  <c:v>Numero de Clientes institucionales con los cuales se hace cobro persuasivo de cartera</c:v>
                </c:pt>
                <c:pt idx="111">
                  <c:v>Cartera recuperada prejuridicos con abogados externos </c:v>
                </c:pt>
                <c:pt idx="112">
                  <c:v>Cartera recuperada cobro jurídico</c:v>
                </c:pt>
                <c:pt idx="113">
                  <c:v>Cartera recuperada  castigo de deudas</c:v>
                </c:pt>
                <c:pt idx="114">
                  <c:v>Cartera recuperada interna (funcionarios)</c:v>
                </c:pt>
              </c:strCache>
            </c:strRef>
          </c:cat>
          <c:val>
            <c:numRef>
              <c:f>'2018'!$S$4:$S$118</c:f>
              <c:numCache>
                <c:formatCode>General</c:formatCode>
                <c:ptCount val="115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6339-4CCE-8AA1-38336156AAF6}"/>
            </c:ext>
          </c:extLst>
        </c:ser>
        <c:ser>
          <c:idx val="17"/>
          <c:order val="17"/>
          <c:tx>
            <c:strRef>
              <c:f>'2018'!$T$3</c:f>
              <c:strCache>
                <c:ptCount val="1"/>
              </c:strCache>
            </c:strRef>
          </c:tx>
          <c:invertIfNegative val="0"/>
          <c:cat>
            <c:strRef>
              <c:f>'2018'!$B$4:$B$118</c:f>
              <c:strCache>
                <c:ptCount val="115"/>
                <c:pt idx="0">
                  <c:v>NOMBRE DEL INDICADOR</c:v>
                </c:pt>
                <c:pt idx="1">
                  <c:v>Caracterización Familiar (Población objeto 1000 familias para APS)</c:v>
                </c:pt>
                <c:pt idx="2">
                  <c:v>Proporción de implementación del proyecto de  APS</c:v>
                </c:pt>
                <c:pt idx="3">
                  <c:v>Integralidad en la Atencion población intervenida (Vinculados PYP)</c:v>
                </c:pt>
                <c:pt idx="4">
                  <c:v>Proporción  de pacientes con HTA controlada</c:v>
                </c:pt>
                <c:pt idx="5">
                  <c:v>Proporción de embarazo en adolescentes </c:v>
                </c:pt>
                <c:pt idx="6">
                  <c:v>Proporción de CPN con ARO que termina sin complicaciones</c:v>
                </c:pt>
                <c:pt idx="7">
                  <c:v>Proporción Bajo peso al nacer</c:v>
                </c:pt>
                <c:pt idx="8">
                  <c:v>Coberturas PyP</c:v>
                </c:pt>
                <c:pt idx="9">
                  <c:v>Curación de pacientes con TB </c:v>
                </c:pt>
                <c:pt idx="10">
                  <c:v>Proporción de ejecución  del plan de salud pública</c:v>
                </c:pt>
                <c:pt idx="11">
                  <c:v>Proporción de Población caracterizada y atendida en el programa médico en casa</c:v>
                </c:pt>
                <c:pt idx="12">
                  <c:v>Promedio Demanda inducida mensual</c:v>
                </c:pt>
                <c:pt idx="13">
                  <c:v>Promedio asignación de citas por plataforma tecnológica</c:v>
                </c:pt>
                <c:pt idx="14">
                  <c:v>Asignación de citas a población priorizada desde atención al usuario</c:v>
                </c:pt>
                <c:pt idx="15">
                  <c:v>Proporción  de usuarios afiliados en línea en la institución</c:v>
                </c:pt>
                <c:pt idx="16">
                  <c:v>Proporción de implementación de la  estrategia IAMI integral</c:v>
                </c:pt>
                <c:pt idx="17">
                  <c:v>Proporción de pacientes con perfiles farmacoterapéuticos en hospitalización</c:v>
                </c:pt>
                <c:pt idx="18">
                  <c:v>Proporción de adherencia a los 10 correctos</c:v>
                </c:pt>
                <c:pt idx="19">
                  <c:v>Proyectos de redes en los que se participa</c:v>
                </c:pt>
                <c:pt idx="20">
                  <c:v>Indice de eventos adversos </c:v>
                </c:pt>
                <c:pt idx="21">
                  <c:v>Indice de Infecciones asociadas a la atención en salud</c:v>
                </c:pt>
                <c:pt idx="22">
                  <c:v>Indice de Infecciones postprocedimiento</c:v>
                </c:pt>
                <c:pt idx="23">
                  <c:v>Proporción de adherencia al lavado de manos</c:v>
                </c:pt>
                <c:pt idx="24">
                  <c:v>Proporción de cumplimiento de normas de bioseguridad</c:v>
                </c:pt>
                <c:pt idx="25">
                  <c:v>Indice de accidentes e incidentes de trabajo - TALENTO HUMANO</c:v>
                </c:pt>
                <c:pt idx="26">
                  <c:v>Indice de vulneración de derechos </c:v>
                </c:pt>
                <c:pt idx="27">
                  <c:v>Satisfacción global del usuario</c:v>
                </c:pt>
                <c:pt idx="28">
                  <c:v>Indice combinado de satisfacción </c:v>
                </c:pt>
                <c:pt idx="29">
                  <c:v>Proporción de cumplimiento del plan de comunicaciones informativo</c:v>
                </c:pt>
                <c:pt idx="30">
                  <c:v>Proporción de cumplimiento del plan de comunicaciones organizacional</c:v>
                </c:pt>
                <c:pt idx="31">
                  <c:v>Evaluación del plan de implementación del fortalecimiento de medios</c:v>
                </c:pt>
                <c:pt idx="32">
                  <c:v>Evaluación del plan de implementación del fortalecimiento de la imagen corporativa</c:v>
                </c:pt>
                <c:pt idx="33">
                  <c:v>Proporción de actividades implementadas del plan de mercadeo </c:v>
                </c:pt>
                <c:pt idx="34">
                  <c:v>Proporción de caídas del canal de comunicaciones</c:v>
                </c:pt>
                <c:pt idx="35">
                  <c:v>Satisfacción con el servicio de  asignación de Citas desde el call center</c:v>
                </c:pt>
                <c:pt idx="36">
                  <c:v>Adherencia global a los  a los procesos</c:v>
                </c:pt>
                <c:pt idx="37">
                  <c:v>Proporción de procesos con procedimientos actualizados</c:v>
                </c:pt>
                <c:pt idx="38">
                  <c:v>Adherencia global a los modelos empresariales</c:v>
                </c:pt>
                <c:pt idx="39">
                  <c:v>Eficacia del plan de mejoramiento MECI</c:v>
                </c:pt>
                <c:pt idx="40">
                  <c:v>Proporción de cumplimiento del plan de implementación de la sistematización de MECI</c:v>
                </c:pt>
                <c:pt idx="41">
                  <c:v>Adherencia al  modelo de mejoramiento institucional</c:v>
                </c:pt>
                <c:pt idx="42">
                  <c:v>Proporción de cumplimiento del plan de implementación de la potenciación del software ISOlucion </c:v>
                </c:pt>
                <c:pt idx="43">
                  <c:v>Proporción de cumplimiento del plan de implementación del fortalecimiento del sistema de riesgos y eventos adversos-DRA VIVIANA</c:v>
                </c:pt>
                <c:pt idx="44">
                  <c:v>Proporción de cumplimiento del plan de implementación de la sistematización del software del MPS para manejo de eventos adversos-DRA. LUCELLY</c:v>
                </c:pt>
                <c:pt idx="45">
                  <c:v>Proporción de indicadores del BSC revisados y ajustados </c:v>
                </c:pt>
                <c:pt idx="46">
                  <c:v>Adherencia al modelo de referencia comparativa - LISTA DE CHEQUEO LUCELLY</c:v>
                </c:pt>
                <c:pt idx="47">
                  <c:v>Evaluación general del PAMEC y el programa de auditorias internas de la ESE</c:v>
                </c:pt>
                <c:pt idx="48">
                  <c:v>Proporción de cumplimiento del plan de implementación de la sistematización del PAMEC - LISTA DE CHEQUEO LUCELLY</c:v>
                </c:pt>
                <c:pt idx="49">
                  <c:v>Proporción de cumplimiento del plan de mejoramiento del SUH</c:v>
                </c:pt>
                <c:pt idx="50">
                  <c:v>Proporción de cumplimiento del plan de mejoramiento del SUA</c:v>
                </c:pt>
                <c:pt idx="51">
                  <c:v>Proporción de cumplimiento del plan de mejoramiento del MECI</c:v>
                </c:pt>
                <c:pt idx="52">
                  <c:v>Evaluación externa del ente acreditador</c:v>
                </c:pt>
                <c:pt idx="53">
                  <c:v>Evaluación externa del ente habilitador DSSA</c:v>
                </c:pt>
                <c:pt idx="54">
                  <c:v>calificación del MECI frente al DAFP</c:v>
                </c:pt>
                <c:pt idx="55">
                  <c:v>Evaluación frente a FENALCO</c:v>
                </c:pt>
                <c:pt idx="56">
                  <c:v>Proporción de cumplimiento del plan de implementación de NORMA DE CALIDAD para certificación de sistemas de información</c:v>
                </c:pt>
                <c:pt idx="57">
                  <c:v>Logros satisfactoriosa obtenidos en convocatorias de reconocimiento empresarial </c:v>
                </c:pt>
                <c:pt idx="58">
                  <c:v>Adherencia al modelo de escucha activa del cliente externo</c:v>
                </c:pt>
                <c:pt idx="59">
                  <c:v>Adherencia a procesos asistenciales </c:v>
                </c:pt>
                <c:pt idx="60">
                  <c:v>Proporción de estudios y diseños del proyecto, viabilizados y aprobados </c:v>
                </c:pt>
                <c:pt idx="61">
                  <c:v>Proporción de cumplimiento del proyecto "Adecuación de infraestructura física que permitan cumplir los estándares de habilitación de los servicios asistenciales"</c:v>
                </c:pt>
                <c:pt idx="62">
                  <c:v>Proporción de cumplimiento de la formulación del proyecto " Adecuación de la planta física de las tres sedes del  hospital a la norma sismo resistente NSR-10 y requisitos de habilitación" - CUMPLIMIENTO DEL CRONOGRAMA DE TRABAJO</c:v>
                </c:pt>
                <c:pt idx="63">
                  <c:v>Proporción de ejecución del proyecto "" Adecuación de la planta física de las tres sedes del  hospital a la norma sismo resistente NSR-10 y requisitos de habilitación" - CUMPLIMIENTO DEL CRONOGRAMA DE TRABAJO</c:v>
                </c:pt>
                <c:pt idx="64">
                  <c:v>Porcentaje global de cumplimiento de necesidades y acciones  identificadas de ambiente físico </c:v>
                </c:pt>
                <c:pt idx="65">
                  <c:v>Porcentaje de cumplimiento de las actividades priorizadas en ambiente de trabajo - SALUD OCUPACIONAL</c:v>
                </c:pt>
                <c:pt idx="66">
                  <c:v>Proporción de acciones de innovación implementadas para el fortalecimiento del modelo de responsabilidad social</c:v>
                </c:pt>
                <c:pt idx="67">
                  <c:v>Adherencia al  modelo de gestión por competencias de acuerdo a los criterios de la lista de chequeo</c:v>
                </c:pt>
                <c:pt idx="68">
                  <c:v>Proporciòn de perfiles y competencias ajustadas al modelo del DAFP</c:v>
                </c:pt>
                <c:pt idx="69">
                  <c:v>Proporción de funcionarios que conocen el manual de perfiles y competencias de su cargo</c:v>
                </c:pt>
                <c:pt idx="70">
                  <c:v>Porcentaje de cumplimiento del programa de reingenieria a la planeaciòn del talento humano</c:v>
                </c:pt>
                <c:pt idx="71">
                  <c:v>Porcentaje de implementación del estudio de cargas laborales </c:v>
                </c:pt>
                <c:pt idx="72">
                  <c:v>Porcentaje de cumplimiento del plan de implementaciòn para la reforma administrativa de la planta de cargos </c:v>
                </c:pt>
                <c:pt idx="73">
                  <c:v>Proporciòn de funcionarios vinculados que salieron evaluados satisfactoriamente con respecto a los compromisos concertados al momento de su vinculaciòn</c:v>
                </c:pt>
                <c:pt idx="74">
                  <c:v>Proporciòn de cumplimiento del programa de formaciòn con enfoque del ser, saber y hacer</c:v>
                </c:pt>
                <c:pt idx="75">
                  <c:v>Proporciòn de cumplimiento del programa de reinducciòn general y especìfica</c:v>
                </c:pt>
                <c:pt idx="76">
                  <c:v>Proporciòn de cumplimiento del programa de reentrenamiento</c:v>
                </c:pt>
                <c:pt idx="77">
                  <c:v>Proporciòn de cumplimiento del programa de certificaciòn de competencias del personal</c:v>
                </c:pt>
                <c:pt idx="78">
                  <c:v>Proporciòn de funcionarios con soportes evaluaciòn de competencias</c:v>
                </c:pt>
                <c:pt idx="79">
                  <c:v>Proporciòn de funcionarios con planes de mejora individual </c:v>
                </c:pt>
                <c:pt idx="80">
                  <c:v>Porcentaje de ejecuciòn del proyecto para adecuaciòn de gimnasio </c:v>
                </c:pt>
                <c:pt idx="81">
                  <c:v>Porcentaje de ejecuciòn del proyecto para adecuaciòn de auditorio</c:v>
                </c:pt>
                <c:pt idx="82">
                  <c:v>Porcentaje de implementaciòn del programa PILO</c:v>
                </c:pt>
                <c:pt idx="83">
                  <c:v>Procentaje de cumplimiento del programa de estilos de vida saludable </c:v>
                </c:pt>
                <c:pt idx="84">
                  <c:v>Procentaje de cumplimiento del programa de salud mental</c:v>
                </c:pt>
                <c:pt idx="85">
                  <c:v>Proporciòn de cumplimiento del plan de emergencias </c:v>
                </c:pt>
                <c:pt idx="86">
                  <c:v>Calificacìon de clima laboral</c:v>
                </c:pt>
                <c:pt idx="87">
                  <c:v>Proporciòn de cumplimiento del programa de preparaciòn para el retiro</c:v>
                </c:pt>
                <c:pt idx="88">
                  <c:v>Evaluaciòn del programa docente asistencial, de acuerdo a la lista de chequeo del Ministerio de educaciòn</c:v>
                </c:pt>
                <c:pt idx="89">
                  <c:v>Porcentaje general del cumplimiento de los programas de ejecuciòn de las campañas institucionales - CATALINA HERRERA</c:v>
                </c:pt>
                <c:pt idx="90">
                  <c:v>Evaluación del plan de implementación para actualización de las TRD</c:v>
                </c:pt>
                <c:pt idx="91">
                  <c:v>Evaluación del plan de implementación para la organización del fondo acumulado</c:v>
                </c:pt>
                <c:pt idx="92">
                  <c:v>Evaluación del plan de implementación para la articulación de las TRD con el control documental de ISOLUCION - LUCELLY</c:v>
                </c:pt>
                <c:pt idx="93">
                  <c:v>Proporción de los modulos u aplicativos del software Workmanager que se encuentran en uso</c:v>
                </c:pt>
                <c:pt idx="94">
                  <c:v>Indicador de Renovación tecnológica</c:v>
                </c:pt>
                <c:pt idx="95">
                  <c:v>Proporción de  cumplimiento implementación del sistema del nuevo software empresarial - MIGUEL ANGEL</c:v>
                </c:pt>
                <c:pt idx="96">
                  <c:v>Proporción de  cumplimiento de herramientas informaticas implementas o Actualizadas - MIGUEL ANGEL</c:v>
                </c:pt>
                <c:pt idx="97">
                  <c:v>Estado obsolescencias equipos Tecnológicos - MIGUEL ANGEL</c:v>
                </c:pt>
                <c:pt idx="98">
                  <c:v>Proporción de equipos actualizados  con software en la ESE</c:v>
                </c:pt>
                <c:pt idx="99">
                  <c:v>Examen de competencias Nuevas tecnologías - MIGUEL ANGEL</c:v>
                </c:pt>
                <c:pt idx="100">
                  <c:v>Proporción de cumplimiento del proyecto VOZ IP - MIGUEL ANGEL</c:v>
                </c:pt>
                <c:pt idx="101">
                  <c:v>Porcentaje de Glosas Aceptadas</c:v>
                </c:pt>
                <c:pt idx="102">
                  <c:v>Porcentaje de  Activos Fijos Costeados y Cargados a cada Servicio y Conciliados con el balance.</c:v>
                </c:pt>
                <c:pt idx="103">
                  <c:v>Numero Inventarios Realizados - EDWIN</c:v>
                </c:pt>
                <c:pt idx="104">
                  <c:v>Numero seguimientos registrados - EDWIN</c:v>
                </c:pt>
                <c:pt idx="105">
                  <c:v>Referenciaiones realizadas - LUCELLY</c:v>
                </c:pt>
                <c:pt idx="106">
                  <c:v>Bases de Distribución Construidas</c:v>
                </c:pt>
                <c:pt idx="107">
                  <c:v>Numero de Actualizaciones de los Costos</c:v>
                </c:pt>
                <c:pt idx="108">
                  <c:v>Proveedores Con Propuesta de Negociación</c:v>
                </c:pt>
                <c:pt idx="109">
                  <c:v>Análisis realizados a cada rubro presupuestal</c:v>
                </c:pt>
                <c:pt idx="110">
                  <c:v>Numero de Clientes institucionales con los cuales se hace cobro persuasivo de cartera</c:v>
                </c:pt>
                <c:pt idx="111">
                  <c:v>Cartera recuperada prejuridicos con abogados externos </c:v>
                </c:pt>
                <c:pt idx="112">
                  <c:v>Cartera recuperada cobro jurídico</c:v>
                </c:pt>
                <c:pt idx="113">
                  <c:v>Cartera recuperada  castigo de deudas</c:v>
                </c:pt>
                <c:pt idx="114">
                  <c:v>Cartera recuperada interna (funcionarios)</c:v>
                </c:pt>
              </c:strCache>
            </c:strRef>
          </c:cat>
          <c:val>
            <c:numRef>
              <c:f>'2018'!$T$4:$T$118</c:f>
              <c:numCache>
                <c:formatCode>General</c:formatCode>
                <c:ptCount val="115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6339-4CCE-8AA1-38336156AAF6}"/>
            </c:ext>
          </c:extLst>
        </c:ser>
        <c:ser>
          <c:idx val="18"/>
          <c:order val="18"/>
          <c:tx>
            <c:strRef>
              <c:f>'2018'!$U$3</c:f>
              <c:strCache>
                <c:ptCount val="1"/>
              </c:strCache>
            </c:strRef>
          </c:tx>
          <c:invertIfNegative val="0"/>
          <c:cat>
            <c:strRef>
              <c:f>'2018'!$B$4:$B$118</c:f>
              <c:strCache>
                <c:ptCount val="115"/>
                <c:pt idx="0">
                  <c:v>NOMBRE DEL INDICADOR</c:v>
                </c:pt>
                <c:pt idx="1">
                  <c:v>Caracterización Familiar (Población objeto 1000 familias para APS)</c:v>
                </c:pt>
                <c:pt idx="2">
                  <c:v>Proporción de implementación del proyecto de  APS</c:v>
                </c:pt>
                <c:pt idx="3">
                  <c:v>Integralidad en la Atencion población intervenida (Vinculados PYP)</c:v>
                </c:pt>
                <c:pt idx="4">
                  <c:v>Proporción  de pacientes con HTA controlada</c:v>
                </c:pt>
                <c:pt idx="5">
                  <c:v>Proporción de embarazo en adolescentes </c:v>
                </c:pt>
                <c:pt idx="6">
                  <c:v>Proporción de CPN con ARO que termina sin complicaciones</c:v>
                </c:pt>
                <c:pt idx="7">
                  <c:v>Proporción Bajo peso al nacer</c:v>
                </c:pt>
                <c:pt idx="8">
                  <c:v>Coberturas PyP</c:v>
                </c:pt>
                <c:pt idx="9">
                  <c:v>Curación de pacientes con TB </c:v>
                </c:pt>
                <c:pt idx="10">
                  <c:v>Proporción de ejecución  del plan de salud pública</c:v>
                </c:pt>
                <c:pt idx="11">
                  <c:v>Proporción de Población caracterizada y atendida en el programa médico en casa</c:v>
                </c:pt>
                <c:pt idx="12">
                  <c:v>Promedio Demanda inducida mensual</c:v>
                </c:pt>
                <c:pt idx="13">
                  <c:v>Promedio asignación de citas por plataforma tecnológica</c:v>
                </c:pt>
                <c:pt idx="14">
                  <c:v>Asignación de citas a población priorizada desde atención al usuario</c:v>
                </c:pt>
                <c:pt idx="15">
                  <c:v>Proporción  de usuarios afiliados en línea en la institución</c:v>
                </c:pt>
                <c:pt idx="16">
                  <c:v>Proporción de implementación de la  estrategia IAMI integral</c:v>
                </c:pt>
                <c:pt idx="17">
                  <c:v>Proporción de pacientes con perfiles farmacoterapéuticos en hospitalización</c:v>
                </c:pt>
                <c:pt idx="18">
                  <c:v>Proporción de adherencia a los 10 correctos</c:v>
                </c:pt>
                <c:pt idx="19">
                  <c:v>Proyectos de redes en los que se participa</c:v>
                </c:pt>
                <c:pt idx="20">
                  <c:v>Indice de eventos adversos </c:v>
                </c:pt>
                <c:pt idx="21">
                  <c:v>Indice de Infecciones asociadas a la atención en salud</c:v>
                </c:pt>
                <c:pt idx="22">
                  <c:v>Indice de Infecciones postprocedimiento</c:v>
                </c:pt>
                <c:pt idx="23">
                  <c:v>Proporción de adherencia al lavado de manos</c:v>
                </c:pt>
                <c:pt idx="24">
                  <c:v>Proporción de cumplimiento de normas de bioseguridad</c:v>
                </c:pt>
                <c:pt idx="25">
                  <c:v>Indice de accidentes e incidentes de trabajo - TALENTO HUMANO</c:v>
                </c:pt>
                <c:pt idx="26">
                  <c:v>Indice de vulneración de derechos </c:v>
                </c:pt>
                <c:pt idx="27">
                  <c:v>Satisfacción global del usuario</c:v>
                </c:pt>
                <c:pt idx="28">
                  <c:v>Indice combinado de satisfacción </c:v>
                </c:pt>
                <c:pt idx="29">
                  <c:v>Proporción de cumplimiento del plan de comunicaciones informativo</c:v>
                </c:pt>
                <c:pt idx="30">
                  <c:v>Proporción de cumplimiento del plan de comunicaciones organizacional</c:v>
                </c:pt>
                <c:pt idx="31">
                  <c:v>Evaluación del plan de implementación del fortalecimiento de medios</c:v>
                </c:pt>
                <c:pt idx="32">
                  <c:v>Evaluación del plan de implementación del fortalecimiento de la imagen corporativa</c:v>
                </c:pt>
                <c:pt idx="33">
                  <c:v>Proporción de actividades implementadas del plan de mercadeo </c:v>
                </c:pt>
                <c:pt idx="34">
                  <c:v>Proporción de caídas del canal de comunicaciones</c:v>
                </c:pt>
                <c:pt idx="35">
                  <c:v>Satisfacción con el servicio de  asignación de Citas desde el call center</c:v>
                </c:pt>
                <c:pt idx="36">
                  <c:v>Adherencia global a los  a los procesos</c:v>
                </c:pt>
                <c:pt idx="37">
                  <c:v>Proporción de procesos con procedimientos actualizados</c:v>
                </c:pt>
                <c:pt idx="38">
                  <c:v>Adherencia global a los modelos empresariales</c:v>
                </c:pt>
                <c:pt idx="39">
                  <c:v>Eficacia del plan de mejoramiento MECI</c:v>
                </c:pt>
                <c:pt idx="40">
                  <c:v>Proporción de cumplimiento del plan de implementación de la sistematización de MECI</c:v>
                </c:pt>
                <c:pt idx="41">
                  <c:v>Adherencia al  modelo de mejoramiento institucional</c:v>
                </c:pt>
                <c:pt idx="42">
                  <c:v>Proporción de cumplimiento del plan de implementación de la potenciación del software ISOlucion </c:v>
                </c:pt>
                <c:pt idx="43">
                  <c:v>Proporción de cumplimiento del plan de implementación del fortalecimiento del sistema de riesgos y eventos adversos-DRA VIVIANA</c:v>
                </c:pt>
                <c:pt idx="44">
                  <c:v>Proporción de cumplimiento del plan de implementación de la sistematización del software del MPS para manejo de eventos adversos-DRA. LUCELLY</c:v>
                </c:pt>
                <c:pt idx="45">
                  <c:v>Proporción de indicadores del BSC revisados y ajustados </c:v>
                </c:pt>
                <c:pt idx="46">
                  <c:v>Adherencia al modelo de referencia comparativa - LISTA DE CHEQUEO LUCELLY</c:v>
                </c:pt>
                <c:pt idx="47">
                  <c:v>Evaluación general del PAMEC y el programa de auditorias internas de la ESE</c:v>
                </c:pt>
                <c:pt idx="48">
                  <c:v>Proporción de cumplimiento del plan de implementación de la sistematización del PAMEC - LISTA DE CHEQUEO LUCELLY</c:v>
                </c:pt>
                <c:pt idx="49">
                  <c:v>Proporción de cumplimiento del plan de mejoramiento del SUH</c:v>
                </c:pt>
                <c:pt idx="50">
                  <c:v>Proporción de cumplimiento del plan de mejoramiento del SUA</c:v>
                </c:pt>
                <c:pt idx="51">
                  <c:v>Proporción de cumplimiento del plan de mejoramiento del MECI</c:v>
                </c:pt>
                <c:pt idx="52">
                  <c:v>Evaluación externa del ente acreditador</c:v>
                </c:pt>
                <c:pt idx="53">
                  <c:v>Evaluación externa del ente habilitador DSSA</c:v>
                </c:pt>
                <c:pt idx="54">
                  <c:v>calificación del MECI frente al DAFP</c:v>
                </c:pt>
                <c:pt idx="55">
                  <c:v>Evaluación frente a FENALCO</c:v>
                </c:pt>
                <c:pt idx="56">
                  <c:v>Proporción de cumplimiento del plan de implementación de NORMA DE CALIDAD para certificación de sistemas de información</c:v>
                </c:pt>
                <c:pt idx="57">
                  <c:v>Logros satisfactoriosa obtenidos en convocatorias de reconocimiento empresarial </c:v>
                </c:pt>
                <c:pt idx="58">
                  <c:v>Adherencia al modelo de escucha activa del cliente externo</c:v>
                </c:pt>
                <c:pt idx="59">
                  <c:v>Adherencia a procesos asistenciales </c:v>
                </c:pt>
                <c:pt idx="60">
                  <c:v>Proporción de estudios y diseños del proyecto, viabilizados y aprobados </c:v>
                </c:pt>
                <c:pt idx="61">
                  <c:v>Proporción de cumplimiento del proyecto "Adecuación de infraestructura física que permitan cumplir los estándares de habilitación de los servicios asistenciales"</c:v>
                </c:pt>
                <c:pt idx="62">
                  <c:v>Proporción de cumplimiento de la formulación del proyecto " Adecuación de la planta física de las tres sedes del  hospital a la norma sismo resistente NSR-10 y requisitos de habilitación" - CUMPLIMIENTO DEL CRONOGRAMA DE TRABAJO</c:v>
                </c:pt>
                <c:pt idx="63">
                  <c:v>Proporción de ejecución del proyecto "" Adecuación de la planta física de las tres sedes del  hospital a la norma sismo resistente NSR-10 y requisitos de habilitación" - CUMPLIMIENTO DEL CRONOGRAMA DE TRABAJO</c:v>
                </c:pt>
                <c:pt idx="64">
                  <c:v>Porcentaje global de cumplimiento de necesidades y acciones  identificadas de ambiente físico </c:v>
                </c:pt>
                <c:pt idx="65">
                  <c:v>Porcentaje de cumplimiento de las actividades priorizadas en ambiente de trabajo - SALUD OCUPACIONAL</c:v>
                </c:pt>
                <c:pt idx="66">
                  <c:v>Proporción de acciones de innovación implementadas para el fortalecimiento del modelo de responsabilidad social</c:v>
                </c:pt>
                <c:pt idx="67">
                  <c:v>Adherencia al  modelo de gestión por competencias de acuerdo a los criterios de la lista de chequeo</c:v>
                </c:pt>
                <c:pt idx="68">
                  <c:v>Proporciòn de perfiles y competencias ajustadas al modelo del DAFP</c:v>
                </c:pt>
                <c:pt idx="69">
                  <c:v>Proporción de funcionarios que conocen el manual de perfiles y competencias de su cargo</c:v>
                </c:pt>
                <c:pt idx="70">
                  <c:v>Porcentaje de cumplimiento del programa de reingenieria a la planeaciòn del talento humano</c:v>
                </c:pt>
                <c:pt idx="71">
                  <c:v>Porcentaje de implementación del estudio de cargas laborales </c:v>
                </c:pt>
                <c:pt idx="72">
                  <c:v>Porcentaje de cumplimiento del plan de implementaciòn para la reforma administrativa de la planta de cargos </c:v>
                </c:pt>
                <c:pt idx="73">
                  <c:v>Proporciòn de funcionarios vinculados que salieron evaluados satisfactoriamente con respecto a los compromisos concertados al momento de su vinculaciòn</c:v>
                </c:pt>
                <c:pt idx="74">
                  <c:v>Proporciòn de cumplimiento del programa de formaciòn con enfoque del ser, saber y hacer</c:v>
                </c:pt>
                <c:pt idx="75">
                  <c:v>Proporciòn de cumplimiento del programa de reinducciòn general y especìfica</c:v>
                </c:pt>
                <c:pt idx="76">
                  <c:v>Proporciòn de cumplimiento del programa de reentrenamiento</c:v>
                </c:pt>
                <c:pt idx="77">
                  <c:v>Proporciòn de cumplimiento del programa de certificaciòn de competencias del personal</c:v>
                </c:pt>
                <c:pt idx="78">
                  <c:v>Proporciòn de funcionarios con soportes evaluaciòn de competencias</c:v>
                </c:pt>
                <c:pt idx="79">
                  <c:v>Proporciòn de funcionarios con planes de mejora individual </c:v>
                </c:pt>
                <c:pt idx="80">
                  <c:v>Porcentaje de ejecuciòn del proyecto para adecuaciòn de gimnasio </c:v>
                </c:pt>
                <c:pt idx="81">
                  <c:v>Porcentaje de ejecuciòn del proyecto para adecuaciòn de auditorio</c:v>
                </c:pt>
                <c:pt idx="82">
                  <c:v>Porcentaje de implementaciòn del programa PILO</c:v>
                </c:pt>
                <c:pt idx="83">
                  <c:v>Procentaje de cumplimiento del programa de estilos de vida saludable </c:v>
                </c:pt>
                <c:pt idx="84">
                  <c:v>Procentaje de cumplimiento del programa de salud mental</c:v>
                </c:pt>
                <c:pt idx="85">
                  <c:v>Proporciòn de cumplimiento del plan de emergencias </c:v>
                </c:pt>
                <c:pt idx="86">
                  <c:v>Calificacìon de clima laboral</c:v>
                </c:pt>
                <c:pt idx="87">
                  <c:v>Proporciòn de cumplimiento del programa de preparaciòn para el retiro</c:v>
                </c:pt>
                <c:pt idx="88">
                  <c:v>Evaluaciòn del programa docente asistencial, de acuerdo a la lista de chequeo del Ministerio de educaciòn</c:v>
                </c:pt>
                <c:pt idx="89">
                  <c:v>Porcentaje general del cumplimiento de los programas de ejecuciòn de las campañas institucionales - CATALINA HERRERA</c:v>
                </c:pt>
                <c:pt idx="90">
                  <c:v>Evaluación del plan de implementación para actualización de las TRD</c:v>
                </c:pt>
                <c:pt idx="91">
                  <c:v>Evaluación del plan de implementación para la organización del fondo acumulado</c:v>
                </c:pt>
                <c:pt idx="92">
                  <c:v>Evaluación del plan de implementación para la articulación de las TRD con el control documental de ISOLUCION - LUCELLY</c:v>
                </c:pt>
                <c:pt idx="93">
                  <c:v>Proporción de los modulos u aplicativos del software Workmanager que se encuentran en uso</c:v>
                </c:pt>
                <c:pt idx="94">
                  <c:v>Indicador de Renovación tecnológica</c:v>
                </c:pt>
                <c:pt idx="95">
                  <c:v>Proporción de  cumplimiento implementación del sistema del nuevo software empresarial - MIGUEL ANGEL</c:v>
                </c:pt>
                <c:pt idx="96">
                  <c:v>Proporción de  cumplimiento de herramientas informaticas implementas o Actualizadas - MIGUEL ANGEL</c:v>
                </c:pt>
                <c:pt idx="97">
                  <c:v>Estado obsolescencias equipos Tecnológicos - MIGUEL ANGEL</c:v>
                </c:pt>
                <c:pt idx="98">
                  <c:v>Proporción de equipos actualizados  con software en la ESE</c:v>
                </c:pt>
                <c:pt idx="99">
                  <c:v>Examen de competencias Nuevas tecnologías - MIGUEL ANGEL</c:v>
                </c:pt>
                <c:pt idx="100">
                  <c:v>Proporción de cumplimiento del proyecto VOZ IP - MIGUEL ANGEL</c:v>
                </c:pt>
                <c:pt idx="101">
                  <c:v>Porcentaje de Glosas Aceptadas</c:v>
                </c:pt>
                <c:pt idx="102">
                  <c:v>Porcentaje de  Activos Fijos Costeados y Cargados a cada Servicio y Conciliados con el balance.</c:v>
                </c:pt>
                <c:pt idx="103">
                  <c:v>Numero Inventarios Realizados - EDWIN</c:v>
                </c:pt>
                <c:pt idx="104">
                  <c:v>Numero seguimientos registrados - EDWIN</c:v>
                </c:pt>
                <c:pt idx="105">
                  <c:v>Referenciaiones realizadas - LUCELLY</c:v>
                </c:pt>
                <c:pt idx="106">
                  <c:v>Bases de Distribución Construidas</c:v>
                </c:pt>
                <c:pt idx="107">
                  <c:v>Numero de Actualizaciones de los Costos</c:v>
                </c:pt>
                <c:pt idx="108">
                  <c:v>Proveedores Con Propuesta de Negociación</c:v>
                </c:pt>
                <c:pt idx="109">
                  <c:v>Análisis realizados a cada rubro presupuestal</c:v>
                </c:pt>
                <c:pt idx="110">
                  <c:v>Numero de Clientes institucionales con los cuales se hace cobro persuasivo de cartera</c:v>
                </c:pt>
                <c:pt idx="111">
                  <c:v>Cartera recuperada prejuridicos con abogados externos </c:v>
                </c:pt>
                <c:pt idx="112">
                  <c:v>Cartera recuperada cobro jurídico</c:v>
                </c:pt>
                <c:pt idx="113">
                  <c:v>Cartera recuperada  castigo de deudas</c:v>
                </c:pt>
                <c:pt idx="114">
                  <c:v>Cartera recuperada interna (funcionarios)</c:v>
                </c:pt>
              </c:strCache>
            </c:strRef>
          </c:cat>
          <c:val>
            <c:numRef>
              <c:f>'2018'!$U$4:$U$118</c:f>
              <c:numCache>
                <c:formatCode>General</c:formatCode>
                <c:ptCount val="115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6339-4CCE-8AA1-38336156AAF6}"/>
            </c:ext>
          </c:extLst>
        </c:ser>
        <c:ser>
          <c:idx val="19"/>
          <c:order val="19"/>
          <c:tx>
            <c:strRef>
              <c:f>'2018'!$V$3</c:f>
              <c:strCache>
                <c:ptCount val="1"/>
                <c:pt idx="0">
                  <c:v>CALIFICACION</c:v>
                </c:pt>
              </c:strCache>
            </c:strRef>
          </c:tx>
          <c:invertIfNegative val="0"/>
          <c:cat>
            <c:strRef>
              <c:f>'2018'!$B$4:$B$118</c:f>
              <c:strCache>
                <c:ptCount val="115"/>
                <c:pt idx="0">
                  <c:v>NOMBRE DEL INDICADOR</c:v>
                </c:pt>
                <c:pt idx="1">
                  <c:v>Caracterización Familiar (Población objeto 1000 familias para APS)</c:v>
                </c:pt>
                <c:pt idx="2">
                  <c:v>Proporción de implementación del proyecto de  APS</c:v>
                </c:pt>
                <c:pt idx="3">
                  <c:v>Integralidad en la Atencion población intervenida (Vinculados PYP)</c:v>
                </c:pt>
                <c:pt idx="4">
                  <c:v>Proporción  de pacientes con HTA controlada</c:v>
                </c:pt>
                <c:pt idx="5">
                  <c:v>Proporción de embarazo en adolescentes </c:v>
                </c:pt>
                <c:pt idx="6">
                  <c:v>Proporción de CPN con ARO que termina sin complicaciones</c:v>
                </c:pt>
                <c:pt idx="7">
                  <c:v>Proporción Bajo peso al nacer</c:v>
                </c:pt>
                <c:pt idx="8">
                  <c:v>Coberturas PyP</c:v>
                </c:pt>
                <c:pt idx="9">
                  <c:v>Curación de pacientes con TB </c:v>
                </c:pt>
                <c:pt idx="10">
                  <c:v>Proporción de ejecución  del plan de salud pública</c:v>
                </c:pt>
                <c:pt idx="11">
                  <c:v>Proporción de Población caracterizada y atendida en el programa médico en casa</c:v>
                </c:pt>
                <c:pt idx="12">
                  <c:v>Promedio Demanda inducida mensual</c:v>
                </c:pt>
                <c:pt idx="13">
                  <c:v>Promedio asignación de citas por plataforma tecnológica</c:v>
                </c:pt>
                <c:pt idx="14">
                  <c:v>Asignación de citas a población priorizada desde atención al usuario</c:v>
                </c:pt>
                <c:pt idx="15">
                  <c:v>Proporción  de usuarios afiliados en línea en la institución</c:v>
                </c:pt>
                <c:pt idx="16">
                  <c:v>Proporción de implementación de la  estrategia IAMI integral</c:v>
                </c:pt>
                <c:pt idx="17">
                  <c:v>Proporción de pacientes con perfiles farmacoterapéuticos en hospitalización</c:v>
                </c:pt>
                <c:pt idx="18">
                  <c:v>Proporción de adherencia a los 10 correctos</c:v>
                </c:pt>
                <c:pt idx="19">
                  <c:v>Proyectos de redes en los que se participa</c:v>
                </c:pt>
                <c:pt idx="20">
                  <c:v>Indice de eventos adversos </c:v>
                </c:pt>
                <c:pt idx="21">
                  <c:v>Indice de Infecciones asociadas a la atención en salud</c:v>
                </c:pt>
                <c:pt idx="22">
                  <c:v>Indice de Infecciones postprocedimiento</c:v>
                </c:pt>
                <c:pt idx="23">
                  <c:v>Proporción de adherencia al lavado de manos</c:v>
                </c:pt>
                <c:pt idx="24">
                  <c:v>Proporción de cumplimiento de normas de bioseguridad</c:v>
                </c:pt>
                <c:pt idx="25">
                  <c:v>Indice de accidentes e incidentes de trabajo - TALENTO HUMANO</c:v>
                </c:pt>
                <c:pt idx="26">
                  <c:v>Indice de vulneración de derechos </c:v>
                </c:pt>
                <c:pt idx="27">
                  <c:v>Satisfacción global del usuario</c:v>
                </c:pt>
                <c:pt idx="28">
                  <c:v>Indice combinado de satisfacción </c:v>
                </c:pt>
                <c:pt idx="29">
                  <c:v>Proporción de cumplimiento del plan de comunicaciones informativo</c:v>
                </c:pt>
                <c:pt idx="30">
                  <c:v>Proporción de cumplimiento del plan de comunicaciones organizacional</c:v>
                </c:pt>
                <c:pt idx="31">
                  <c:v>Evaluación del plan de implementación del fortalecimiento de medios</c:v>
                </c:pt>
                <c:pt idx="32">
                  <c:v>Evaluación del plan de implementación del fortalecimiento de la imagen corporativa</c:v>
                </c:pt>
                <c:pt idx="33">
                  <c:v>Proporción de actividades implementadas del plan de mercadeo </c:v>
                </c:pt>
                <c:pt idx="34">
                  <c:v>Proporción de caídas del canal de comunicaciones</c:v>
                </c:pt>
                <c:pt idx="35">
                  <c:v>Satisfacción con el servicio de  asignación de Citas desde el call center</c:v>
                </c:pt>
                <c:pt idx="36">
                  <c:v>Adherencia global a los  a los procesos</c:v>
                </c:pt>
                <c:pt idx="37">
                  <c:v>Proporción de procesos con procedimientos actualizados</c:v>
                </c:pt>
                <c:pt idx="38">
                  <c:v>Adherencia global a los modelos empresariales</c:v>
                </c:pt>
                <c:pt idx="39">
                  <c:v>Eficacia del plan de mejoramiento MECI</c:v>
                </c:pt>
                <c:pt idx="40">
                  <c:v>Proporción de cumplimiento del plan de implementación de la sistematización de MECI</c:v>
                </c:pt>
                <c:pt idx="41">
                  <c:v>Adherencia al  modelo de mejoramiento institucional</c:v>
                </c:pt>
                <c:pt idx="42">
                  <c:v>Proporción de cumplimiento del plan de implementación de la potenciación del software ISOlucion </c:v>
                </c:pt>
                <c:pt idx="43">
                  <c:v>Proporción de cumplimiento del plan de implementación del fortalecimiento del sistema de riesgos y eventos adversos-DRA VIVIANA</c:v>
                </c:pt>
                <c:pt idx="44">
                  <c:v>Proporción de cumplimiento del plan de implementación de la sistematización del software del MPS para manejo de eventos adversos-DRA. LUCELLY</c:v>
                </c:pt>
                <c:pt idx="45">
                  <c:v>Proporción de indicadores del BSC revisados y ajustados </c:v>
                </c:pt>
                <c:pt idx="46">
                  <c:v>Adherencia al modelo de referencia comparativa - LISTA DE CHEQUEO LUCELLY</c:v>
                </c:pt>
                <c:pt idx="47">
                  <c:v>Evaluación general del PAMEC y el programa de auditorias internas de la ESE</c:v>
                </c:pt>
                <c:pt idx="48">
                  <c:v>Proporción de cumplimiento del plan de implementación de la sistematización del PAMEC - LISTA DE CHEQUEO LUCELLY</c:v>
                </c:pt>
                <c:pt idx="49">
                  <c:v>Proporción de cumplimiento del plan de mejoramiento del SUH</c:v>
                </c:pt>
                <c:pt idx="50">
                  <c:v>Proporción de cumplimiento del plan de mejoramiento del SUA</c:v>
                </c:pt>
                <c:pt idx="51">
                  <c:v>Proporción de cumplimiento del plan de mejoramiento del MECI</c:v>
                </c:pt>
                <c:pt idx="52">
                  <c:v>Evaluación externa del ente acreditador</c:v>
                </c:pt>
                <c:pt idx="53">
                  <c:v>Evaluación externa del ente habilitador DSSA</c:v>
                </c:pt>
                <c:pt idx="54">
                  <c:v>calificación del MECI frente al DAFP</c:v>
                </c:pt>
                <c:pt idx="55">
                  <c:v>Evaluación frente a FENALCO</c:v>
                </c:pt>
                <c:pt idx="56">
                  <c:v>Proporción de cumplimiento del plan de implementación de NORMA DE CALIDAD para certificación de sistemas de información</c:v>
                </c:pt>
                <c:pt idx="57">
                  <c:v>Logros satisfactoriosa obtenidos en convocatorias de reconocimiento empresarial </c:v>
                </c:pt>
                <c:pt idx="58">
                  <c:v>Adherencia al modelo de escucha activa del cliente externo</c:v>
                </c:pt>
                <c:pt idx="59">
                  <c:v>Adherencia a procesos asistenciales </c:v>
                </c:pt>
                <c:pt idx="60">
                  <c:v>Proporción de estudios y diseños del proyecto, viabilizados y aprobados </c:v>
                </c:pt>
                <c:pt idx="61">
                  <c:v>Proporción de cumplimiento del proyecto "Adecuación de infraestructura física que permitan cumplir los estándares de habilitación de los servicios asistenciales"</c:v>
                </c:pt>
                <c:pt idx="62">
                  <c:v>Proporción de cumplimiento de la formulación del proyecto " Adecuación de la planta física de las tres sedes del  hospital a la norma sismo resistente NSR-10 y requisitos de habilitación" - CUMPLIMIENTO DEL CRONOGRAMA DE TRABAJO</c:v>
                </c:pt>
                <c:pt idx="63">
                  <c:v>Proporción de ejecución del proyecto "" Adecuación de la planta física de las tres sedes del  hospital a la norma sismo resistente NSR-10 y requisitos de habilitación" - CUMPLIMIENTO DEL CRONOGRAMA DE TRABAJO</c:v>
                </c:pt>
                <c:pt idx="64">
                  <c:v>Porcentaje global de cumplimiento de necesidades y acciones  identificadas de ambiente físico </c:v>
                </c:pt>
                <c:pt idx="65">
                  <c:v>Porcentaje de cumplimiento de las actividades priorizadas en ambiente de trabajo - SALUD OCUPACIONAL</c:v>
                </c:pt>
                <c:pt idx="66">
                  <c:v>Proporción de acciones de innovación implementadas para el fortalecimiento del modelo de responsabilidad social</c:v>
                </c:pt>
                <c:pt idx="67">
                  <c:v>Adherencia al  modelo de gestión por competencias de acuerdo a los criterios de la lista de chequeo</c:v>
                </c:pt>
                <c:pt idx="68">
                  <c:v>Proporciòn de perfiles y competencias ajustadas al modelo del DAFP</c:v>
                </c:pt>
                <c:pt idx="69">
                  <c:v>Proporción de funcionarios que conocen el manual de perfiles y competencias de su cargo</c:v>
                </c:pt>
                <c:pt idx="70">
                  <c:v>Porcentaje de cumplimiento del programa de reingenieria a la planeaciòn del talento humano</c:v>
                </c:pt>
                <c:pt idx="71">
                  <c:v>Porcentaje de implementación del estudio de cargas laborales </c:v>
                </c:pt>
                <c:pt idx="72">
                  <c:v>Porcentaje de cumplimiento del plan de implementaciòn para la reforma administrativa de la planta de cargos </c:v>
                </c:pt>
                <c:pt idx="73">
                  <c:v>Proporciòn de funcionarios vinculados que salieron evaluados satisfactoriamente con respecto a los compromisos concertados al momento de su vinculaciòn</c:v>
                </c:pt>
                <c:pt idx="74">
                  <c:v>Proporciòn de cumplimiento del programa de formaciòn con enfoque del ser, saber y hacer</c:v>
                </c:pt>
                <c:pt idx="75">
                  <c:v>Proporciòn de cumplimiento del programa de reinducciòn general y especìfica</c:v>
                </c:pt>
                <c:pt idx="76">
                  <c:v>Proporciòn de cumplimiento del programa de reentrenamiento</c:v>
                </c:pt>
                <c:pt idx="77">
                  <c:v>Proporciòn de cumplimiento del programa de certificaciòn de competencias del personal</c:v>
                </c:pt>
                <c:pt idx="78">
                  <c:v>Proporciòn de funcionarios con soportes evaluaciòn de competencias</c:v>
                </c:pt>
                <c:pt idx="79">
                  <c:v>Proporciòn de funcionarios con planes de mejora individual </c:v>
                </c:pt>
                <c:pt idx="80">
                  <c:v>Porcentaje de ejecuciòn del proyecto para adecuaciòn de gimnasio </c:v>
                </c:pt>
                <c:pt idx="81">
                  <c:v>Porcentaje de ejecuciòn del proyecto para adecuaciòn de auditorio</c:v>
                </c:pt>
                <c:pt idx="82">
                  <c:v>Porcentaje de implementaciòn del programa PILO</c:v>
                </c:pt>
                <c:pt idx="83">
                  <c:v>Procentaje de cumplimiento del programa de estilos de vida saludable </c:v>
                </c:pt>
                <c:pt idx="84">
                  <c:v>Procentaje de cumplimiento del programa de salud mental</c:v>
                </c:pt>
                <c:pt idx="85">
                  <c:v>Proporciòn de cumplimiento del plan de emergencias </c:v>
                </c:pt>
                <c:pt idx="86">
                  <c:v>Calificacìon de clima laboral</c:v>
                </c:pt>
                <c:pt idx="87">
                  <c:v>Proporciòn de cumplimiento del programa de preparaciòn para el retiro</c:v>
                </c:pt>
                <c:pt idx="88">
                  <c:v>Evaluaciòn del programa docente asistencial, de acuerdo a la lista de chequeo del Ministerio de educaciòn</c:v>
                </c:pt>
                <c:pt idx="89">
                  <c:v>Porcentaje general del cumplimiento de los programas de ejecuciòn de las campañas institucionales - CATALINA HERRERA</c:v>
                </c:pt>
                <c:pt idx="90">
                  <c:v>Evaluación del plan de implementación para actualización de las TRD</c:v>
                </c:pt>
                <c:pt idx="91">
                  <c:v>Evaluación del plan de implementación para la organización del fondo acumulado</c:v>
                </c:pt>
                <c:pt idx="92">
                  <c:v>Evaluación del plan de implementación para la articulación de las TRD con el control documental de ISOLUCION - LUCELLY</c:v>
                </c:pt>
                <c:pt idx="93">
                  <c:v>Proporción de los modulos u aplicativos del software Workmanager que se encuentran en uso</c:v>
                </c:pt>
                <c:pt idx="94">
                  <c:v>Indicador de Renovación tecnológica</c:v>
                </c:pt>
                <c:pt idx="95">
                  <c:v>Proporción de  cumplimiento implementación del sistema del nuevo software empresarial - MIGUEL ANGEL</c:v>
                </c:pt>
                <c:pt idx="96">
                  <c:v>Proporción de  cumplimiento de herramientas informaticas implementas o Actualizadas - MIGUEL ANGEL</c:v>
                </c:pt>
                <c:pt idx="97">
                  <c:v>Estado obsolescencias equipos Tecnológicos - MIGUEL ANGEL</c:v>
                </c:pt>
                <c:pt idx="98">
                  <c:v>Proporción de equipos actualizados  con software en la ESE</c:v>
                </c:pt>
                <c:pt idx="99">
                  <c:v>Examen de competencias Nuevas tecnologías - MIGUEL ANGEL</c:v>
                </c:pt>
                <c:pt idx="100">
                  <c:v>Proporción de cumplimiento del proyecto VOZ IP - MIGUEL ANGEL</c:v>
                </c:pt>
                <c:pt idx="101">
                  <c:v>Porcentaje de Glosas Aceptadas</c:v>
                </c:pt>
                <c:pt idx="102">
                  <c:v>Porcentaje de  Activos Fijos Costeados y Cargados a cada Servicio y Conciliados con el balance.</c:v>
                </c:pt>
                <c:pt idx="103">
                  <c:v>Numero Inventarios Realizados - EDWIN</c:v>
                </c:pt>
                <c:pt idx="104">
                  <c:v>Numero seguimientos registrados - EDWIN</c:v>
                </c:pt>
                <c:pt idx="105">
                  <c:v>Referenciaiones realizadas - LUCELLY</c:v>
                </c:pt>
                <c:pt idx="106">
                  <c:v>Bases de Distribución Construidas</c:v>
                </c:pt>
                <c:pt idx="107">
                  <c:v>Numero de Actualizaciones de los Costos</c:v>
                </c:pt>
                <c:pt idx="108">
                  <c:v>Proveedores Con Propuesta de Negociación</c:v>
                </c:pt>
                <c:pt idx="109">
                  <c:v>Análisis realizados a cada rubro presupuestal</c:v>
                </c:pt>
                <c:pt idx="110">
                  <c:v>Numero de Clientes institucionales con los cuales se hace cobro persuasivo de cartera</c:v>
                </c:pt>
                <c:pt idx="111">
                  <c:v>Cartera recuperada prejuridicos con abogados externos </c:v>
                </c:pt>
                <c:pt idx="112">
                  <c:v>Cartera recuperada cobro jurídico</c:v>
                </c:pt>
                <c:pt idx="113">
                  <c:v>Cartera recuperada  castigo de deudas</c:v>
                </c:pt>
                <c:pt idx="114">
                  <c:v>Cartera recuperada interna (funcionarios)</c:v>
                </c:pt>
              </c:strCache>
            </c:strRef>
          </c:cat>
          <c:val>
            <c:numRef>
              <c:f>'2018'!$V$4:$V$118</c:f>
              <c:numCache>
                <c:formatCode>General</c:formatCode>
                <c:ptCount val="1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4">
                  <c:v>1</c:v>
                </c:pt>
                <c:pt idx="16">
                  <c:v>1</c:v>
                </c:pt>
                <c:pt idx="18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1</c:v>
                </c:pt>
                <c:pt idx="28">
                  <c:v>1</c:v>
                </c:pt>
                <c:pt idx="34">
                  <c:v>1</c:v>
                </c:pt>
                <c:pt idx="36">
                  <c:v>1</c:v>
                </c:pt>
                <c:pt idx="38">
                  <c:v>0</c:v>
                </c:pt>
                <c:pt idx="46">
                  <c:v>1</c:v>
                </c:pt>
                <c:pt idx="47">
                  <c:v>1</c:v>
                </c:pt>
                <c:pt idx="49">
                  <c:v>0</c:v>
                </c:pt>
                <c:pt idx="50">
                  <c:v>1</c:v>
                </c:pt>
                <c:pt idx="52">
                  <c:v>1</c:v>
                </c:pt>
                <c:pt idx="54">
                  <c:v>0</c:v>
                </c:pt>
                <c:pt idx="55">
                  <c:v>1</c:v>
                </c:pt>
                <c:pt idx="64">
                  <c:v>0</c:v>
                </c:pt>
                <c:pt idx="72">
                  <c:v>1</c:v>
                </c:pt>
                <c:pt idx="74">
                  <c:v>1</c:v>
                </c:pt>
                <c:pt idx="95">
                  <c:v>1</c:v>
                </c:pt>
                <c:pt idx="97">
                  <c:v>1</c:v>
                </c:pt>
                <c:pt idx="103">
                  <c:v>1</c:v>
                </c:pt>
                <c:pt idx="104">
                  <c:v>0</c:v>
                </c:pt>
                <c:pt idx="105">
                  <c:v>1</c:v>
                </c:pt>
                <c:pt idx="110">
                  <c:v>1</c:v>
                </c:pt>
                <c:pt idx="1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6339-4CCE-8AA1-38336156AAF6}"/>
            </c:ext>
          </c:extLst>
        </c:ser>
        <c:ser>
          <c:idx val="20"/>
          <c:order val="20"/>
          <c:tx>
            <c:strRef>
              <c:f>'2018'!$W$3</c:f>
              <c:strCache>
                <c:ptCount val="1"/>
              </c:strCache>
            </c:strRef>
          </c:tx>
          <c:invertIfNegative val="0"/>
          <c:cat>
            <c:strRef>
              <c:f>'2018'!$B$4:$B$118</c:f>
              <c:strCache>
                <c:ptCount val="115"/>
                <c:pt idx="0">
                  <c:v>NOMBRE DEL INDICADOR</c:v>
                </c:pt>
                <c:pt idx="1">
                  <c:v>Caracterización Familiar (Población objeto 1000 familias para APS)</c:v>
                </c:pt>
                <c:pt idx="2">
                  <c:v>Proporción de implementación del proyecto de  APS</c:v>
                </c:pt>
                <c:pt idx="3">
                  <c:v>Integralidad en la Atencion población intervenida (Vinculados PYP)</c:v>
                </c:pt>
                <c:pt idx="4">
                  <c:v>Proporción  de pacientes con HTA controlada</c:v>
                </c:pt>
                <c:pt idx="5">
                  <c:v>Proporción de embarazo en adolescentes </c:v>
                </c:pt>
                <c:pt idx="6">
                  <c:v>Proporción de CPN con ARO que termina sin complicaciones</c:v>
                </c:pt>
                <c:pt idx="7">
                  <c:v>Proporción Bajo peso al nacer</c:v>
                </c:pt>
                <c:pt idx="8">
                  <c:v>Coberturas PyP</c:v>
                </c:pt>
                <c:pt idx="9">
                  <c:v>Curación de pacientes con TB </c:v>
                </c:pt>
                <c:pt idx="10">
                  <c:v>Proporción de ejecución  del plan de salud pública</c:v>
                </c:pt>
                <c:pt idx="11">
                  <c:v>Proporción de Población caracterizada y atendida en el programa médico en casa</c:v>
                </c:pt>
                <c:pt idx="12">
                  <c:v>Promedio Demanda inducida mensual</c:v>
                </c:pt>
                <c:pt idx="13">
                  <c:v>Promedio asignación de citas por plataforma tecnológica</c:v>
                </c:pt>
                <c:pt idx="14">
                  <c:v>Asignación de citas a población priorizada desde atención al usuario</c:v>
                </c:pt>
                <c:pt idx="15">
                  <c:v>Proporción  de usuarios afiliados en línea en la institución</c:v>
                </c:pt>
                <c:pt idx="16">
                  <c:v>Proporción de implementación de la  estrategia IAMI integral</c:v>
                </c:pt>
                <c:pt idx="17">
                  <c:v>Proporción de pacientes con perfiles farmacoterapéuticos en hospitalización</c:v>
                </c:pt>
                <c:pt idx="18">
                  <c:v>Proporción de adherencia a los 10 correctos</c:v>
                </c:pt>
                <c:pt idx="19">
                  <c:v>Proyectos de redes en los que se participa</c:v>
                </c:pt>
                <c:pt idx="20">
                  <c:v>Indice de eventos adversos </c:v>
                </c:pt>
                <c:pt idx="21">
                  <c:v>Indice de Infecciones asociadas a la atención en salud</c:v>
                </c:pt>
                <c:pt idx="22">
                  <c:v>Indice de Infecciones postprocedimiento</c:v>
                </c:pt>
                <c:pt idx="23">
                  <c:v>Proporción de adherencia al lavado de manos</c:v>
                </c:pt>
                <c:pt idx="24">
                  <c:v>Proporción de cumplimiento de normas de bioseguridad</c:v>
                </c:pt>
                <c:pt idx="25">
                  <c:v>Indice de accidentes e incidentes de trabajo - TALENTO HUMANO</c:v>
                </c:pt>
                <c:pt idx="26">
                  <c:v>Indice de vulneración de derechos </c:v>
                </c:pt>
                <c:pt idx="27">
                  <c:v>Satisfacción global del usuario</c:v>
                </c:pt>
                <c:pt idx="28">
                  <c:v>Indice combinado de satisfacción </c:v>
                </c:pt>
                <c:pt idx="29">
                  <c:v>Proporción de cumplimiento del plan de comunicaciones informativo</c:v>
                </c:pt>
                <c:pt idx="30">
                  <c:v>Proporción de cumplimiento del plan de comunicaciones organizacional</c:v>
                </c:pt>
                <c:pt idx="31">
                  <c:v>Evaluación del plan de implementación del fortalecimiento de medios</c:v>
                </c:pt>
                <c:pt idx="32">
                  <c:v>Evaluación del plan de implementación del fortalecimiento de la imagen corporativa</c:v>
                </c:pt>
                <c:pt idx="33">
                  <c:v>Proporción de actividades implementadas del plan de mercadeo </c:v>
                </c:pt>
                <c:pt idx="34">
                  <c:v>Proporción de caídas del canal de comunicaciones</c:v>
                </c:pt>
                <c:pt idx="35">
                  <c:v>Satisfacción con el servicio de  asignación de Citas desde el call center</c:v>
                </c:pt>
                <c:pt idx="36">
                  <c:v>Adherencia global a los  a los procesos</c:v>
                </c:pt>
                <c:pt idx="37">
                  <c:v>Proporción de procesos con procedimientos actualizados</c:v>
                </c:pt>
                <c:pt idx="38">
                  <c:v>Adherencia global a los modelos empresariales</c:v>
                </c:pt>
                <c:pt idx="39">
                  <c:v>Eficacia del plan de mejoramiento MECI</c:v>
                </c:pt>
                <c:pt idx="40">
                  <c:v>Proporción de cumplimiento del plan de implementación de la sistematización de MECI</c:v>
                </c:pt>
                <c:pt idx="41">
                  <c:v>Adherencia al  modelo de mejoramiento institucional</c:v>
                </c:pt>
                <c:pt idx="42">
                  <c:v>Proporción de cumplimiento del plan de implementación de la potenciación del software ISOlucion </c:v>
                </c:pt>
                <c:pt idx="43">
                  <c:v>Proporción de cumplimiento del plan de implementación del fortalecimiento del sistema de riesgos y eventos adversos-DRA VIVIANA</c:v>
                </c:pt>
                <c:pt idx="44">
                  <c:v>Proporción de cumplimiento del plan de implementación de la sistematización del software del MPS para manejo de eventos adversos-DRA. LUCELLY</c:v>
                </c:pt>
                <c:pt idx="45">
                  <c:v>Proporción de indicadores del BSC revisados y ajustados </c:v>
                </c:pt>
                <c:pt idx="46">
                  <c:v>Adherencia al modelo de referencia comparativa - LISTA DE CHEQUEO LUCELLY</c:v>
                </c:pt>
                <c:pt idx="47">
                  <c:v>Evaluación general del PAMEC y el programa de auditorias internas de la ESE</c:v>
                </c:pt>
                <c:pt idx="48">
                  <c:v>Proporción de cumplimiento del plan de implementación de la sistematización del PAMEC - LISTA DE CHEQUEO LUCELLY</c:v>
                </c:pt>
                <c:pt idx="49">
                  <c:v>Proporción de cumplimiento del plan de mejoramiento del SUH</c:v>
                </c:pt>
                <c:pt idx="50">
                  <c:v>Proporción de cumplimiento del plan de mejoramiento del SUA</c:v>
                </c:pt>
                <c:pt idx="51">
                  <c:v>Proporción de cumplimiento del plan de mejoramiento del MECI</c:v>
                </c:pt>
                <c:pt idx="52">
                  <c:v>Evaluación externa del ente acreditador</c:v>
                </c:pt>
                <c:pt idx="53">
                  <c:v>Evaluación externa del ente habilitador DSSA</c:v>
                </c:pt>
                <c:pt idx="54">
                  <c:v>calificación del MECI frente al DAFP</c:v>
                </c:pt>
                <c:pt idx="55">
                  <c:v>Evaluación frente a FENALCO</c:v>
                </c:pt>
                <c:pt idx="56">
                  <c:v>Proporción de cumplimiento del plan de implementación de NORMA DE CALIDAD para certificación de sistemas de información</c:v>
                </c:pt>
                <c:pt idx="57">
                  <c:v>Logros satisfactoriosa obtenidos en convocatorias de reconocimiento empresarial </c:v>
                </c:pt>
                <c:pt idx="58">
                  <c:v>Adherencia al modelo de escucha activa del cliente externo</c:v>
                </c:pt>
                <c:pt idx="59">
                  <c:v>Adherencia a procesos asistenciales </c:v>
                </c:pt>
                <c:pt idx="60">
                  <c:v>Proporción de estudios y diseños del proyecto, viabilizados y aprobados </c:v>
                </c:pt>
                <c:pt idx="61">
                  <c:v>Proporción de cumplimiento del proyecto "Adecuación de infraestructura física que permitan cumplir los estándares de habilitación de los servicios asistenciales"</c:v>
                </c:pt>
                <c:pt idx="62">
                  <c:v>Proporción de cumplimiento de la formulación del proyecto " Adecuación de la planta física de las tres sedes del  hospital a la norma sismo resistente NSR-10 y requisitos de habilitación" - CUMPLIMIENTO DEL CRONOGRAMA DE TRABAJO</c:v>
                </c:pt>
                <c:pt idx="63">
                  <c:v>Proporción de ejecución del proyecto "" Adecuación de la planta física de las tres sedes del  hospital a la norma sismo resistente NSR-10 y requisitos de habilitación" - CUMPLIMIENTO DEL CRONOGRAMA DE TRABAJO</c:v>
                </c:pt>
                <c:pt idx="64">
                  <c:v>Porcentaje global de cumplimiento de necesidades y acciones  identificadas de ambiente físico </c:v>
                </c:pt>
                <c:pt idx="65">
                  <c:v>Porcentaje de cumplimiento de las actividades priorizadas en ambiente de trabajo - SALUD OCUPACIONAL</c:v>
                </c:pt>
                <c:pt idx="66">
                  <c:v>Proporción de acciones de innovación implementadas para el fortalecimiento del modelo de responsabilidad social</c:v>
                </c:pt>
                <c:pt idx="67">
                  <c:v>Adherencia al  modelo de gestión por competencias de acuerdo a los criterios de la lista de chequeo</c:v>
                </c:pt>
                <c:pt idx="68">
                  <c:v>Proporciòn de perfiles y competencias ajustadas al modelo del DAFP</c:v>
                </c:pt>
                <c:pt idx="69">
                  <c:v>Proporción de funcionarios que conocen el manual de perfiles y competencias de su cargo</c:v>
                </c:pt>
                <c:pt idx="70">
                  <c:v>Porcentaje de cumplimiento del programa de reingenieria a la planeaciòn del talento humano</c:v>
                </c:pt>
                <c:pt idx="71">
                  <c:v>Porcentaje de implementación del estudio de cargas laborales </c:v>
                </c:pt>
                <c:pt idx="72">
                  <c:v>Porcentaje de cumplimiento del plan de implementaciòn para la reforma administrativa de la planta de cargos </c:v>
                </c:pt>
                <c:pt idx="73">
                  <c:v>Proporciòn de funcionarios vinculados que salieron evaluados satisfactoriamente con respecto a los compromisos concertados al momento de su vinculaciòn</c:v>
                </c:pt>
                <c:pt idx="74">
                  <c:v>Proporciòn de cumplimiento del programa de formaciòn con enfoque del ser, saber y hacer</c:v>
                </c:pt>
                <c:pt idx="75">
                  <c:v>Proporciòn de cumplimiento del programa de reinducciòn general y especìfica</c:v>
                </c:pt>
                <c:pt idx="76">
                  <c:v>Proporciòn de cumplimiento del programa de reentrenamiento</c:v>
                </c:pt>
                <c:pt idx="77">
                  <c:v>Proporciòn de cumplimiento del programa de certificaciòn de competencias del personal</c:v>
                </c:pt>
                <c:pt idx="78">
                  <c:v>Proporciòn de funcionarios con soportes evaluaciòn de competencias</c:v>
                </c:pt>
                <c:pt idx="79">
                  <c:v>Proporciòn de funcionarios con planes de mejora individual </c:v>
                </c:pt>
                <c:pt idx="80">
                  <c:v>Porcentaje de ejecuciòn del proyecto para adecuaciòn de gimnasio </c:v>
                </c:pt>
                <c:pt idx="81">
                  <c:v>Porcentaje de ejecuciòn del proyecto para adecuaciòn de auditorio</c:v>
                </c:pt>
                <c:pt idx="82">
                  <c:v>Porcentaje de implementaciòn del programa PILO</c:v>
                </c:pt>
                <c:pt idx="83">
                  <c:v>Procentaje de cumplimiento del programa de estilos de vida saludable </c:v>
                </c:pt>
                <c:pt idx="84">
                  <c:v>Procentaje de cumplimiento del programa de salud mental</c:v>
                </c:pt>
                <c:pt idx="85">
                  <c:v>Proporciòn de cumplimiento del plan de emergencias </c:v>
                </c:pt>
                <c:pt idx="86">
                  <c:v>Calificacìon de clima laboral</c:v>
                </c:pt>
                <c:pt idx="87">
                  <c:v>Proporciòn de cumplimiento del programa de preparaciòn para el retiro</c:v>
                </c:pt>
                <c:pt idx="88">
                  <c:v>Evaluaciòn del programa docente asistencial, de acuerdo a la lista de chequeo del Ministerio de educaciòn</c:v>
                </c:pt>
                <c:pt idx="89">
                  <c:v>Porcentaje general del cumplimiento de los programas de ejecuciòn de las campañas institucionales - CATALINA HERRERA</c:v>
                </c:pt>
                <c:pt idx="90">
                  <c:v>Evaluación del plan de implementación para actualización de las TRD</c:v>
                </c:pt>
                <c:pt idx="91">
                  <c:v>Evaluación del plan de implementación para la organización del fondo acumulado</c:v>
                </c:pt>
                <c:pt idx="92">
                  <c:v>Evaluación del plan de implementación para la articulación de las TRD con el control documental de ISOLUCION - LUCELLY</c:v>
                </c:pt>
                <c:pt idx="93">
                  <c:v>Proporción de los modulos u aplicativos del software Workmanager que se encuentran en uso</c:v>
                </c:pt>
                <c:pt idx="94">
                  <c:v>Indicador de Renovación tecnológica</c:v>
                </c:pt>
                <c:pt idx="95">
                  <c:v>Proporción de  cumplimiento implementación del sistema del nuevo software empresarial - MIGUEL ANGEL</c:v>
                </c:pt>
                <c:pt idx="96">
                  <c:v>Proporción de  cumplimiento de herramientas informaticas implementas o Actualizadas - MIGUEL ANGEL</c:v>
                </c:pt>
                <c:pt idx="97">
                  <c:v>Estado obsolescencias equipos Tecnológicos - MIGUEL ANGEL</c:v>
                </c:pt>
                <c:pt idx="98">
                  <c:v>Proporción de equipos actualizados  con software en la ESE</c:v>
                </c:pt>
                <c:pt idx="99">
                  <c:v>Examen de competencias Nuevas tecnologías - MIGUEL ANGEL</c:v>
                </c:pt>
                <c:pt idx="100">
                  <c:v>Proporción de cumplimiento del proyecto VOZ IP - MIGUEL ANGEL</c:v>
                </c:pt>
                <c:pt idx="101">
                  <c:v>Porcentaje de Glosas Aceptadas</c:v>
                </c:pt>
                <c:pt idx="102">
                  <c:v>Porcentaje de  Activos Fijos Costeados y Cargados a cada Servicio y Conciliados con el balance.</c:v>
                </c:pt>
                <c:pt idx="103">
                  <c:v>Numero Inventarios Realizados - EDWIN</c:v>
                </c:pt>
                <c:pt idx="104">
                  <c:v>Numero seguimientos registrados - EDWIN</c:v>
                </c:pt>
                <c:pt idx="105">
                  <c:v>Referenciaiones realizadas - LUCELLY</c:v>
                </c:pt>
                <c:pt idx="106">
                  <c:v>Bases de Distribución Construidas</c:v>
                </c:pt>
                <c:pt idx="107">
                  <c:v>Numero de Actualizaciones de los Costos</c:v>
                </c:pt>
                <c:pt idx="108">
                  <c:v>Proveedores Con Propuesta de Negociación</c:v>
                </c:pt>
                <c:pt idx="109">
                  <c:v>Análisis realizados a cada rubro presupuestal</c:v>
                </c:pt>
                <c:pt idx="110">
                  <c:v>Numero de Clientes institucionales con los cuales se hace cobro persuasivo de cartera</c:v>
                </c:pt>
                <c:pt idx="111">
                  <c:v>Cartera recuperada prejuridicos con abogados externos </c:v>
                </c:pt>
                <c:pt idx="112">
                  <c:v>Cartera recuperada cobro jurídico</c:v>
                </c:pt>
                <c:pt idx="113">
                  <c:v>Cartera recuperada  castigo de deudas</c:v>
                </c:pt>
                <c:pt idx="114">
                  <c:v>Cartera recuperada interna (funcionarios)</c:v>
                </c:pt>
              </c:strCache>
            </c:strRef>
          </c:cat>
          <c:val>
            <c:numRef>
              <c:f>'2018'!$W$4:$W$118</c:f>
              <c:numCache>
                <c:formatCode>General</c:formatCode>
                <c:ptCount val="115"/>
                <c:pt idx="0">
                  <c:v>0</c:v>
                </c:pt>
                <c:pt idx="1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 formatCode="0">
                  <c:v>0</c:v>
                </c:pt>
                <c:pt idx="9">
                  <c:v>1</c:v>
                </c:pt>
                <c:pt idx="10">
                  <c:v>0.4</c:v>
                </c:pt>
                <c:pt idx="11">
                  <c:v>0</c:v>
                </c:pt>
                <c:pt idx="12">
                  <c:v>1</c:v>
                </c:pt>
                <c:pt idx="14">
                  <c:v>1</c:v>
                </c:pt>
                <c:pt idx="16">
                  <c:v>1</c:v>
                </c:pt>
                <c:pt idx="17">
                  <c:v>0.4</c:v>
                </c:pt>
                <c:pt idx="18">
                  <c:v>0.68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0.8</c:v>
                </c:pt>
                <c:pt idx="25">
                  <c:v>1</c:v>
                </c:pt>
                <c:pt idx="26">
                  <c:v>0</c:v>
                </c:pt>
                <c:pt idx="27">
                  <c:v>1</c:v>
                </c:pt>
                <c:pt idx="28">
                  <c:v>1</c:v>
                </c:pt>
                <c:pt idx="42">
                  <c:v>1</c:v>
                </c:pt>
                <c:pt idx="43">
                  <c:v>1</c:v>
                </c:pt>
                <c:pt idx="48">
                  <c:v>1</c:v>
                </c:pt>
                <c:pt idx="59">
                  <c:v>0</c:v>
                </c:pt>
                <c:pt idx="68">
                  <c:v>1</c:v>
                </c:pt>
                <c:pt idx="69">
                  <c:v>0</c:v>
                </c:pt>
                <c:pt idx="70">
                  <c:v>1</c:v>
                </c:pt>
                <c:pt idx="87">
                  <c:v>0</c:v>
                </c:pt>
                <c:pt idx="88">
                  <c:v>1</c:v>
                </c:pt>
                <c:pt idx="90">
                  <c:v>0</c:v>
                </c:pt>
                <c:pt idx="93">
                  <c:v>1</c:v>
                </c:pt>
                <c:pt idx="95">
                  <c:v>0</c:v>
                </c:pt>
                <c:pt idx="96">
                  <c:v>1</c:v>
                </c:pt>
                <c:pt idx="101">
                  <c:v>1</c:v>
                </c:pt>
                <c:pt idx="102">
                  <c:v>1</c:v>
                </c:pt>
                <c:pt idx="103">
                  <c:v>1</c:v>
                </c:pt>
                <c:pt idx="104">
                  <c:v>1</c:v>
                </c:pt>
                <c:pt idx="10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6339-4CCE-8AA1-38336156AAF6}"/>
            </c:ext>
          </c:extLst>
        </c:ser>
        <c:ser>
          <c:idx val="21"/>
          <c:order val="21"/>
          <c:tx>
            <c:strRef>
              <c:f>'2018'!$X$3</c:f>
              <c:strCache>
                <c:ptCount val="1"/>
              </c:strCache>
            </c:strRef>
          </c:tx>
          <c:invertIfNegative val="0"/>
          <c:cat>
            <c:strRef>
              <c:f>'2018'!$B$4:$B$118</c:f>
              <c:strCache>
                <c:ptCount val="115"/>
                <c:pt idx="0">
                  <c:v>NOMBRE DEL INDICADOR</c:v>
                </c:pt>
                <c:pt idx="1">
                  <c:v>Caracterización Familiar (Población objeto 1000 familias para APS)</c:v>
                </c:pt>
                <c:pt idx="2">
                  <c:v>Proporción de implementación del proyecto de  APS</c:v>
                </c:pt>
                <c:pt idx="3">
                  <c:v>Integralidad en la Atencion población intervenida (Vinculados PYP)</c:v>
                </c:pt>
                <c:pt idx="4">
                  <c:v>Proporción  de pacientes con HTA controlada</c:v>
                </c:pt>
                <c:pt idx="5">
                  <c:v>Proporción de embarazo en adolescentes </c:v>
                </c:pt>
                <c:pt idx="6">
                  <c:v>Proporción de CPN con ARO que termina sin complicaciones</c:v>
                </c:pt>
                <c:pt idx="7">
                  <c:v>Proporción Bajo peso al nacer</c:v>
                </c:pt>
                <c:pt idx="8">
                  <c:v>Coberturas PyP</c:v>
                </c:pt>
                <c:pt idx="9">
                  <c:v>Curación de pacientes con TB </c:v>
                </c:pt>
                <c:pt idx="10">
                  <c:v>Proporción de ejecución  del plan de salud pública</c:v>
                </c:pt>
                <c:pt idx="11">
                  <c:v>Proporción de Población caracterizada y atendida en el programa médico en casa</c:v>
                </c:pt>
                <c:pt idx="12">
                  <c:v>Promedio Demanda inducida mensual</c:v>
                </c:pt>
                <c:pt idx="13">
                  <c:v>Promedio asignación de citas por plataforma tecnológica</c:v>
                </c:pt>
                <c:pt idx="14">
                  <c:v>Asignación de citas a población priorizada desde atención al usuario</c:v>
                </c:pt>
                <c:pt idx="15">
                  <c:v>Proporción  de usuarios afiliados en línea en la institución</c:v>
                </c:pt>
                <c:pt idx="16">
                  <c:v>Proporción de implementación de la  estrategia IAMI integral</c:v>
                </c:pt>
                <c:pt idx="17">
                  <c:v>Proporción de pacientes con perfiles farmacoterapéuticos en hospitalización</c:v>
                </c:pt>
                <c:pt idx="18">
                  <c:v>Proporción de adherencia a los 10 correctos</c:v>
                </c:pt>
                <c:pt idx="19">
                  <c:v>Proyectos de redes en los que se participa</c:v>
                </c:pt>
                <c:pt idx="20">
                  <c:v>Indice de eventos adversos </c:v>
                </c:pt>
                <c:pt idx="21">
                  <c:v>Indice de Infecciones asociadas a la atención en salud</c:v>
                </c:pt>
                <c:pt idx="22">
                  <c:v>Indice de Infecciones postprocedimiento</c:v>
                </c:pt>
                <c:pt idx="23">
                  <c:v>Proporción de adherencia al lavado de manos</c:v>
                </c:pt>
                <c:pt idx="24">
                  <c:v>Proporción de cumplimiento de normas de bioseguridad</c:v>
                </c:pt>
                <c:pt idx="25">
                  <c:v>Indice de accidentes e incidentes de trabajo - TALENTO HUMANO</c:v>
                </c:pt>
                <c:pt idx="26">
                  <c:v>Indice de vulneración de derechos </c:v>
                </c:pt>
                <c:pt idx="27">
                  <c:v>Satisfacción global del usuario</c:v>
                </c:pt>
                <c:pt idx="28">
                  <c:v>Indice combinado de satisfacción </c:v>
                </c:pt>
                <c:pt idx="29">
                  <c:v>Proporción de cumplimiento del plan de comunicaciones informativo</c:v>
                </c:pt>
                <c:pt idx="30">
                  <c:v>Proporción de cumplimiento del plan de comunicaciones organizacional</c:v>
                </c:pt>
                <c:pt idx="31">
                  <c:v>Evaluación del plan de implementación del fortalecimiento de medios</c:v>
                </c:pt>
                <c:pt idx="32">
                  <c:v>Evaluación del plan de implementación del fortalecimiento de la imagen corporativa</c:v>
                </c:pt>
                <c:pt idx="33">
                  <c:v>Proporción de actividades implementadas del plan de mercadeo </c:v>
                </c:pt>
                <c:pt idx="34">
                  <c:v>Proporción de caídas del canal de comunicaciones</c:v>
                </c:pt>
                <c:pt idx="35">
                  <c:v>Satisfacción con el servicio de  asignación de Citas desde el call center</c:v>
                </c:pt>
                <c:pt idx="36">
                  <c:v>Adherencia global a los  a los procesos</c:v>
                </c:pt>
                <c:pt idx="37">
                  <c:v>Proporción de procesos con procedimientos actualizados</c:v>
                </c:pt>
                <c:pt idx="38">
                  <c:v>Adherencia global a los modelos empresariales</c:v>
                </c:pt>
                <c:pt idx="39">
                  <c:v>Eficacia del plan de mejoramiento MECI</c:v>
                </c:pt>
                <c:pt idx="40">
                  <c:v>Proporción de cumplimiento del plan de implementación de la sistematización de MECI</c:v>
                </c:pt>
                <c:pt idx="41">
                  <c:v>Adherencia al  modelo de mejoramiento institucional</c:v>
                </c:pt>
                <c:pt idx="42">
                  <c:v>Proporción de cumplimiento del plan de implementación de la potenciación del software ISOlucion </c:v>
                </c:pt>
                <c:pt idx="43">
                  <c:v>Proporción de cumplimiento del plan de implementación del fortalecimiento del sistema de riesgos y eventos adversos-DRA VIVIANA</c:v>
                </c:pt>
                <c:pt idx="44">
                  <c:v>Proporción de cumplimiento del plan de implementación de la sistematización del software del MPS para manejo de eventos adversos-DRA. LUCELLY</c:v>
                </c:pt>
                <c:pt idx="45">
                  <c:v>Proporción de indicadores del BSC revisados y ajustados </c:v>
                </c:pt>
                <c:pt idx="46">
                  <c:v>Adherencia al modelo de referencia comparativa - LISTA DE CHEQUEO LUCELLY</c:v>
                </c:pt>
                <c:pt idx="47">
                  <c:v>Evaluación general del PAMEC y el programa de auditorias internas de la ESE</c:v>
                </c:pt>
                <c:pt idx="48">
                  <c:v>Proporción de cumplimiento del plan de implementación de la sistematización del PAMEC - LISTA DE CHEQUEO LUCELLY</c:v>
                </c:pt>
                <c:pt idx="49">
                  <c:v>Proporción de cumplimiento del plan de mejoramiento del SUH</c:v>
                </c:pt>
                <c:pt idx="50">
                  <c:v>Proporción de cumplimiento del plan de mejoramiento del SUA</c:v>
                </c:pt>
                <c:pt idx="51">
                  <c:v>Proporción de cumplimiento del plan de mejoramiento del MECI</c:v>
                </c:pt>
                <c:pt idx="52">
                  <c:v>Evaluación externa del ente acreditador</c:v>
                </c:pt>
                <c:pt idx="53">
                  <c:v>Evaluación externa del ente habilitador DSSA</c:v>
                </c:pt>
                <c:pt idx="54">
                  <c:v>calificación del MECI frente al DAFP</c:v>
                </c:pt>
                <c:pt idx="55">
                  <c:v>Evaluación frente a FENALCO</c:v>
                </c:pt>
                <c:pt idx="56">
                  <c:v>Proporción de cumplimiento del plan de implementación de NORMA DE CALIDAD para certificación de sistemas de información</c:v>
                </c:pt>
                <c:pt idx="57">
                  <c:v>Logros satisfactoriosa obtenidos en convocatorias de reconocimiento empresarial </c:v>
                </c:pt>
                <c:pt idx="58">
                  <c:v>Adherencia al modelo de escucha activa del cliente externo</c:v>
                </c:pt>
                <c:pt idx="59">
                  <c:v>Adherencia a procesos asistenciales </c:v>
                </c:pt>
                <c:pt idx="60">
                  <c:v>Proporción de estudios y diseños del proyecto, viabilizados y aprobados </c:v>
                </c:pt>
                <c:pt idx="61">
                  <c:v>Proporción de cumplimiento del proyecto "Adecuación de infraestructura física que permitan cumplir los estándares de habilitación de los servicios asistenciales"</c:v>
                </c:pt>
                <c:pt idx="62">
                  <c:v>Proporción de cumplimiento de la formulación del proyecto " Adecuación de la planta física de las tres sedes del  hospital a la norma sismo resistente NSR-10 y requisitos de habilitación" - CUMPLIMIENTO DEL CRONOGRAMA DE TRABAJO</c:v>
                </c:pt>
                <c:pt idx="63">
                  <c:v>Proporción de ejecución del proyecto "" Adecuación de la planta física de las tres sedes del  hospital a la norma sismo resistente NSR-10 y requisitos de habilitación" - CUMPLIMIENTO DEL CRONOGRAMA DE TRABAJO</c:v>
                </c:pt>
                <c:pt idx="64">
                  <c:v>Porcentaje global de cumplimiento de necesidades y acciones  identificadas de ambiente físico </c:v>
                </c:pt>
                <c:pt idx="65">
                  <c:v>Porcentaje de cumplimiento de las actividades priorizadas en ambiente de trabajo - SALUD OCUPACIONAL</c:v>
                </c:pt>
                <c:pt idx="66">
                  <c:v>Proporción de acciones de innovación implementadas para el fortalecimiento del modelo de responsabilidad social</c:v>
                </c:pt>
                <c:pt idx="67">
                  <c:v>Adherencia al  modelo de gestión por competencias de acuerdo a los criterios de la lista de chequeo</c:v>
                </c:pt>
                <c:pt idx="68">
                  <c:v>Proporciòn de perfiles y competencias ajustadas al modelo del DAFP</c:v>
                </c:pt>
                <c:pt idx="69">
                  <c:v>Proporción de funcionarios que conocen el manual de perfiles y competencias de su cargo</c:v>
                </c:pt>
                <c:pt idx="70">
                  <c:v>Porcentaje de cumplimiento del programa de reingenieria a la planeaciòn del talento humano</c:v>
                </c:pt>
                <c:pt idx="71">
                  <c:v>Porcentaje de implementación del estudio de cargas laborales </c:v>
                </c:pt>
                <c:pt idx="72">
                  <c:v>Porcentaje de cumplimiento del plan de implementaciòn para la reforma administrativa de la planta de cargos </c:v>
                </c:pt>
                <c:pt idx="73">
                  <c:v>Proporciòn de funcionarios vinculados que salieron evaluados satisfactoriamente con respecto a los compromisos concertados al momento de su vinculaciòn</c:v>
                </c:pt>
                <c:pt idx="74">
                  <c:v>Proporciòn de cumplimiento del programa de formaciòn con enfoque del ser, saber y hacer</c:v>
                </c:pt>
                <c:pt idx="75">
                  <c:v>Proporciòn de cumplimiento del programa de reinducciòn general y especìfica</c:v>
                </c:pt>
                <c:pt idx="76">
                  <c:v>Proporciòn de cumplimiento del programa de reentrenamiento</c:v>
                </c:pt>
                <c:pt idx="77">
                  <c:v>Proporciòn de cumplimiento del programa de certificaciòn de competencias del personal</c:v>
                </c:pt>
                <c:pt idx="78">
                  <c:v>Proporciòn de funcionarios con soportes evaluaciòn de competencias</c:v>
                </c:pt>
                <c:pt idx="79">
                  <c:v>Proporciòn de funcionarios con planes de mejora individual </c:v>
                </c:pt>
                <c:pt idx="80">
                  <c:v>Porcentaje de ejecuciòn del proyecto para adecuaciòn de gimnasio </c:v>
                </c:pt>
                <c:pt idx="81">
                  <c:v>Porcentaje de ejecuciòn del proyecto para adecuaciòn de auditorio</c:v>
                </c:pt>
                <c:pt idx="82">
                  <c:v>Porcentaje de implementaciòn del programa PILO</c:v>
                </c:pt>
                <c:pt idx="83">
                  <c:v>Procentaje de cumplimiento del programa de estilos de vida saludable </c:v>
                </c:pt>
                <c:pt idx="84">
                  <c:v>Procentaje de cumplimiento del programa de salud mental</c:v>
                </c:pt>
                <c:pt idx="85">
                  <c:v>Proporciòn de cumplimiento del plan de emergencias </c:v>
                </c:pt>
                <c:pt idx="86">
                  <c:v>Calificacìon de clima laboral</c:v>
                </c:pt>
                <c:pt idx="87">
                  <c:v>Proporciòn de cumplimiento del programa de preparaciòn para el retiro</c:v>
                </c:pt>
                <c:pt idx="88">
                  <c:v>Evaluaciòn del programa docente asistencial, de acuerdo a la lista de chequeo del Ministerio de educaciòn</c:v>
                </c:pt>
                <c:pt idx="89">
                  <c:v>Porcentaje general del cumplimiento de los programas de ejecuciòn de las campañas institucionales - CATALINA HERRERA</c:v>
                </c:pt>
                <c:pt idx="90">
                  <c:v>Evaluación del plan de implementación para actualización de las TRD</c:v>
                </c:pt>
                <c:pt idx="91">
                  <c:v>Evaluación del plan de implementación para la organización del fondo acumulado</c:v>
                </c:pt>
                <c:pt idx="92">
                  <c:v>Evaluación del plan de implementación para la articulación de las TRD con el control documental de ISOLUCION - LUCELLY</c:v>
                </c:pt>
                <c:pt idx="93">
                  <c:v>Proporción de los modulos u aplicativos del software Workmanager que se encuentran en uso</c:v>
                </c:pt>
                <c:pt idx="94">
                  <c:v>Indicador de Renovación tecnológica</c:v>
                </c:pt>
                <c:pt idx="95">
                  <c:v>Proporción de  cumplimiento implementación del sistema del nuevo software empresarial - MIGUEL ANGEL</c:v>
                </c:pt>
                <c:pt idx="96">
                  <c:v>Proporción de  cumplimiento de herramientas informaticas implementas o Actualizadas - MIGUEL ANGEL</c:v>
                </c:pt>
                <c:pt idx="97">
                  <c:v>Estado obsolescencias equipos Tecnológicos - MIGUEL ANGEL</c:v>
                </c:pt>
                <c:pt idx="98">
                  <c:v>Proporción de equipos actualizados  con software en la ESE</c:v>
                </c:pt>
                <c:pt idx="99">
                  <c:v>Examen de competencias Nuevas tecnologías - MIGUEL ANGEL</c:v>
                </c:pt>
                <c:pt idx="100">
                  <c:v>Proporción de cumplimiento del proyecto VOZ IP - MIGUEL ANGEL</c:v>
                </c:pt>
                <c:pt idx="101">
                  <c:v>Porcentaje de Glosas Aceptadas</c:v>
                </c:pt>
                <c:pt idx="102">
                  <c:v>Porcentaje de  Activos Fijos Costeados y Cargados a cada Servicio y Conciliados con el balance.</c:v>
                </c:pt>
                <c:pt idx="103">
                  <c:v>Numero Inventarios Realizados - EDWIN</c:v>
                </c:pt>
                <c:pt idx="104">
                  <c:v>Numero seguimientos registrados - EDWIN</c:v>
                </c:pt>
                <c:pt idx="105">
                  <c:v>Referenciaiones realizadas - LUCELLY</c:v>
                </c:pt>
                <c:pt idx="106">
                  <c:v>Bases de Distribución Construidas</c:v>
                </c:pt>
                <c:pt idx="107">
                  <c:v>Numero de Actualizaciones de los Costos</c:v>
                </c:pt>
                <c:pt idx="108">
                  <c:v>Proveedores Con Propuesta de Negociación</c:v>
                </c:pt>
                <c:pt idx="109">
                  <c:v>Análisis realizados a cada rubro presupuestal</c:v>
                </c:pt>
                <c:pt idx="110">
                  <c:v>Numero de Clientes institucionales con los cuales se hace cobro persuasivo de cartera</c:v>
                </c:pt>
                <c:pt idx="111">
                  <c:v>Cartera recuperada prejuridicos con abogados externos </c:v>
                </c:pt>
                <c:pt idx="112">
                  <c:v>Cartera recuperada cobro jurídico</c:v>
                </c:pt>
                <c:pt idx="113">
                  <c:v>Cartera recuperada  castigo de deudas</c:v>
                </c:pt>
                <c:pt idx="114">
                  <c:v>Cartera recuperada interna (funcionarios)</c:v>
                </c:pt>
              </c:strCache>
            </c:strRef>
          </c:cat>
          <c:val>
            <c:numRef>
              <c:f>'2018'!$X$4:$X$118</c:f>
              <c:numCache>
                <c:formatCode>General</c:formatCode>
                <c:ptCount val="115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0.95</c:v>
                </c:pt>
                <c:pt idx="19">
                  <c:v>0.5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0.93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0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0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0.75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0.96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0.88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  <c:pt idx="72">
                  <c:v>1</c:v>
                </c:pt>
                <c:pt idx="73">
                  <c:v>1</c:v>
                </c:pt>
                <c:pt idx="74">
                  <c:v>1</c:v>
                </c:pt>
                <c:pt idx="75">
                  <c:v>1</c:v>
                </c:pt>
                <c:pt idx="76">
                  <c:v>1</c:v>
                </c:pt>
                <c:pt idx="77">
                  <c:v>1</c:v>
                </c:pt>
                <c:pt idx="78">
                  <c:v>1</c:v>
                </c:pt>
                <c:pt idx="79">
                  <c:v>1</c:v>
                </c:pt>
                <c:pt idx="82">
                  <c:v>0</c:v>
                </c:pt>
                <c:pt idx="83">
                  <c:v>1</c:v>
                </c:pt>
                <c:pt idx="84">
                  <c:v>1</c:v>
                </c:pt>
                <c:pt idx="85">
                  <c:v>1</c:v>
                </c:pt>
                <c:pt idx="86">
                  <c:v>1</c:v>
                </c:pt>
                <c:pt idx="87">
                  <c:v>0</c:v>
                </c:pt>
                <c:pt idx="88">
                  <c:v>1</c:v>
                </c:pt>
                <c:pt idx="89">
                  <c:v>1</c:v>
                </c:pt>
                <c:pt idx="90">
                  <c:v>1</c:v>
                </c:pt>
                <c:pt idx="91">
                  <c:v>1</c:v>
                </c:pt>
                <c:pt idx="92">
                  <c:v>1</c:v>
                </c:pt>
                <c:pt idx="93">
                  <c:v>1</c:v>
                </c:pt>
                <c:pt idx="94">
                  <c:v>1</c:v>
                </c:pt>
                <c:pt idx="95">
                  <c:v>1</c:v>
                </c:pt>
                <c:pt idx="96">
                  <c:v>1</c:v>
                </c:pt>
                <c:pt idx="97">
                  <c:v>1</c:v>
                </c:pt>
                <c:pt idx="98">
                  <c:v>1</c:v>
                </c:pt>
                <c:pt idx="99">
                  <c:v>1</c:v>
                </c:pt>
                <c:pt idx="100">
                  <c:v>0</c:v>
                </c:pt>
                <c:pt idx="101">
                  <c:v>1</c:v>
                </c:pt>
                <c:pt idx="102">
                  <c:v>1</c:v>
                </c:pt>
                <c:pt idx="103">
                  <c:v>1</c:v>
                </c:pt>
                <c:pt idx="104">
                  <c:v>1</c:v>
                </c:pt>
                <c:pt idx="105">
                  <c:v>1</c:v>
                </c:pt>
                <c:pt idx="106">
                  <c:v>1</c:v>
                </c:pt>
                <c:pt idx="107">
                  <c:v>0</c:v>
                </c:pt>
                <c:pt idx="108">
                  <c:v>1</c:v>
                </c:pt>
                <c:pt idx="109">
                  <c:v>1</c:v>
                </c:pt>
                <c:pt idx="110">
                  <c:v>1</c:v>
                </c:pt>
                <c:pt idx="1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6339-4CCE-8AA1-38336156AA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93446016"/>
        <c:axId val="393446800"/>
        <c:axId val="0"/>
      </c:bar3DChart>
      <c:catAx>
        <c:axId val="3934460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393446800"/>
        <c:crosses val="autoZero"/>
        <c:auto val="1"/>
        <c:lblAlgn val="ctr"/>
        <c:lblOffset val="100"/>
        <c:noMultiLvlLbl val="0"/>
      </c:catAx>
      <c:valAx>
        <c:axId val="393446800"/>
        <c:scaling>
          <c:orientation val="minMax"/>
        </c:scaling>
        <c:delete val="0"/>
        <c:axPos val="l"/>
        <c:majorGridlines/>
        <c:title>
          <c:overlay val="0"/>
          <c:txPr>
            <a:bodyPr/>
            <a:lstStyle/>
            <a:p>
              <a:pPr>
                <a:defRPr sz="10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393446016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7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</c:dTable>
      <c:spPr>
        <a:noFill/>
        <a:ln w="25400">
          <a:noFill/>
        </a:ln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/>
    <c:pageMargins b="0.75000000000000611" l="0.70000000000000062" r="0.70000000000000062" t="0.75000000000000611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CO" sz="1400" b="1" i="0" strike="noStrike">
                <a:solidFill>
                  <a:srgbClr val="000000"/>
                </a:solidFill>
                <a:latin typeface="Calibri"/>
                <a:cs typeface="Calibri"/>
              </a:rPr>
              <a:t>ESE HOSPITAL DEL SUR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CO" sz="1400" b="1" i="0" strike="noStrike">
                <a:solidFill>
                  <a:srgbClr val="000000"/>
                </a:solidFill>
                <a:latin typeface="Calibri"/>
                <a:cs typeface="Calibri"/>
              </a:rPr>
              <a:t>AVANCE PROMEDIO BSC PLAN DE DESARROLLO PERSPECTIVA FINANCIERA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CO" sz="1400" b="1" i="0" strike="noStrike">
                <a:solidFill>
                  <a:srgbClr val="000000"/>
                </a:solidFill>
                <a:latin typeface="Calibri"/>
                <a:cs typeface="Calibri"/>
              </a:rPr>
              <a:t>VIGENCIA ACUMULADA SEMESTRE I DE 2014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 sz="1400" b="1" i="0" strike="noStrike">
              <a:solidFill>
                <a:srgbClr val="000000"/>
              </a:solidFill>
              <a:latin typeface="Calibri"/>
              <a:cs typeface="Calibri"/>
            </a:endParaRP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CO" sz="1400" b="1" i="0" strike="noStrike">
                <a:solidFill>
                  <a:srgbClr val="000000"/>
                </a:solidFill>
                <a:latin typeface="Calibri"/>
                <a:cs typeface="Calibri"/>
              </a:rPr>
              <a:t>AVANCE PROMEDIO (3 SEM - 31.12.2013)</a:t>
            </a:r>
          </a:p>
        </c:rich>
      </c:tx>
      <c:overlay val="0"/>
      <c:spPr>
        <a:solidFill>
          <a:srgbClr val="FFFFCC"/>
        </a:solidFill>
      </c:spPr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'5.FINANCIERA'!$AH$9</c:f>
              <c:strCache>
                <c:ptCount val="1"/>
                <c:pt idx="0">
                  <c:v>AVANCE ACUMULADO PROMEDIO SEMESTRAL - DICIEMBRE DE 2017</c:v>
                </c:pt>
              </c:strCache>
            </c:strRef>
          </c:tx>
          <c:invertIfNegative val="0"/>
          <c:val>
            <c:numRef>
              <c:f>'5.FINANCIERA'!$AH$11:$AH$17</c:f>
              <c:numCache>
                <c:formatCode>0%</c:formatCode>
                <c:ptCount val="7"/>
                <c:pt idx="0">
                  <c:v>0.78</c:v>
                </c:pt>
                <c:pt idx="1">
                  <c:v>0.99714285714285722</c:v>
                </c:pt>
                <c:pt idx="2">
                  <c:v>0.62142857142857133</c:v>
                </c:pt>
                <c:pt idx="3">
                  <c:v>0.87285714285714289</c:v>
                </c:pt>
                <c:pt idx="4">
                  <c:v>0.80764285714285722</c:v>
                </c:pt>
                <c:pt idx="5">
                  <c:v>0.97035714285714292</c:v>
                </c:pt>
                <c:pt idx="6">
                  <c:v>0.95285714285714285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FA-476F-A5C3-2DD9A4088F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97621928"/>
        <c:axId val="397626240"/>
        <c:axId val="0"/>
      </c:bar3DChart>
      <c:catAx>
        <c:axId val="3976219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397626240"/>
        <c:crosses val="autoZero"/>
        <c:auto val="1"/>
        <c:lblAlgn val="ctr"/>
        <c:lblOffset val="100"/>
        <c:noMultiLvlLbl val="0"/>
      </c:catAx>
      <c:valAx>
        <c:axId val="39762624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s-CO"/>
                  <a:t>PORCENTAJE DE AVANCE</a:t>
                </a:r>
              </a:p>
            </c:rich>
          </c:tx>
          <c:overlay val="0"/>
        </c:title>
        <c:numFmt formatCode="0%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397621928"/>
        <c:crosses val="autoZero"/>
        <c:crossBetween val="between"/>
      </c:valAx>
      <c:dTable>
        <c:showHorzBorder val="1"/>
        <c:showVertBorder val="1"/>
        <c:showOutline val="1"/>
        <c:showKeys val="1"/>
      </c:dTable>
      <c:spPr>
        <a:solidFill>
          <a:srgbClr val="FFFFCC"/>
        </a:solidFill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/>
    <c:pageMargins b="0.75000000000000611" l="0.70000000000000062" r="0.70000000000000062" t="0.7500000000000061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CO" sz="1800" b="1" i="0" strike="noStrike">
                <a:solidFill>
                  <a:srgbClr val="000000"/>
                </a:solidFill>
                <a:latin typeface="Calibri"/>
                <a:cs typeface="Calibri"/>
              </a:rPr>
              <a:t>ESE HOSPITAL DEL SUR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CO" sz="1800" b="1" i="0" strike="noStrike">
                <a:solidFill>
                  <a:srgbClr val="000000"/>
                </a:solidFill>
                <a:latin typeface="Calibri"/>
                <a:cs typeface="Calibri"/>
              </a:rPr>
              <a:t>AVANCE PROMEDIO BSC PLAN DE DESARROLLO PERSPECTIVA FINANCIERA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CO" sz="1800" b="1" i="0" strike="noStrike">
                <a:solidFill>
                  <a:srgbClr val="000000"/>
                </a:solidFill>
                <a:latin typeface="Calibri"/>
                <a:cs typeface="Calibri"/>
              </a:rPr>
              <a:t>SEGUIMIENTO SEMESTRAL</a:t>
            </a:r>
          </a:p>
        </c:rich>
      </c:tx>
      <c:overlay val="0"/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'5.FINANCIERA'!$Y$10</c:f>
              <c:strCache>
                <c:ptCount val="1"/>
                <c:pt idx="0">
                  <c:v>SEM 1 - DIC
2016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val>
            <c:numRef>
              <c:f>'5.FINANCIERA'!$Z$11:$Z$17</c:f>
              <c:numCache>
                <c:formatCode>0%</c:formatCode>
                <c:ptCount val="7"/>
                <c:pt idx="0">
                  <c:v>0.48</c:v>
                </c:pt>
                <c:pt idx="1">
                  <c:v>1</c:v>
                </c:pt>
                <c:pt idx="2">
                  <c:v>0.41</c:v>
                </c:pt>
                <c:pt idx="3">
                  <c:v>1</c:v>
                </c:pt>
                <c:pt idx="4">
                  <c:v>0.7</c:v>
                </c:pt>
                <c:pt idx="5">
                  <c:v>1</c:v>
                </c:pt>
                <c:pt idx="6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'5.FINANCIERA'!$F$11:$F$17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9987-4886-9A20-9FD77B8DDED5}"/>
            </c:ext>
          </c:extLst>
        </c:ser>
        <c:ser>
          <c:idx val="1"/>
          <c:order val="1"/>
          <c:tx>
            <c:strRef>
              <c:f>'5.FINANCIERA'!$Z$10</c:f>
              <c:strCache>
                <c:ptCount val="1"/>
                <c:pt idx="0">
                  <c:v>SEM 2 - JUNIO 2017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val>
            <c:numRef>
              <c:f>'5.FINANCIERA'!$AA$11:$AA$17</c:f>
              <c:numCache>
                <c:formatCode>0%</c:formatCode>
                <c:ptCount val="7"/>
                <c:pt idx="0">
                  <c:v>0.48</c:v>
                </c:pt>
                <c:pt idx="1">
                  <c:v>1</c:v>
                </c:pt>
                <c:pt idx="2">
                  <c:v>0.41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0.67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'5.FINANCIERA'!$F$11:$F$17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9987-4886-9A20-9FD77B8DDED5}"/>
            </c:ext>
          </c:extLst>
        </c:ser>
        <c:ser>
          <c:idx val="2"/>
          <c:order val="2"/>
          <c:tx>
            <c:strRef>
              <c:f>'5.FINANCIERA'!$AA$10</c:f>
              <c:strCache>
                <c:ptCount val="1"/>
                <c:pt idx="0">
                  <c:v>SEM 3 - DIC 2017</c:v>
                </c:pt>
              </c:strCache>
            </c:strRef>
          </c:tx>
          <c:spPr>
            <a:solidFill>
              <a:srgbClr val="FFFF00"/>
            </a:solidFill>
          </c:spPr>
          <c:invertIfNegative val="0"/>
          <c:val>
            <c:numRef>
              <c:f>'5.FINANCIERA'!$AB$11:$AB$17</c:f>
              <c:numCache>
                <c:formatCode>0%</c:formatCode>
                <c:ptCount val="7"/>
                <c:pt idx="0">
                  <c:v>0.5</c:v>
                </c:pt>
                <c:pt idx="1">
                  <c:v>0.98</c:v>
                </c:pt>
                <c:pt idx="2">
                  <c:v>0.5</c:v>
                </c:pt>
                <c:pt idx="3">
                  <c:v>0.56000000000000005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'5.FINANCIERA'!$F$11:$F$17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9987-4886-9A20-9FD77B8DDE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97622712"/>
        <c:axId val="397626632"/>
        <c:axId val="0"/>
      </c:bar3DChart>
      <c:catAx>
        <c:axId val="397622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397626632"/>
        <c:crosses val="autoZero"/>
        <c:auto val="1"/>
        <c:lblAlgn val="ctr"/>
        <c:lblOffset val="100"/>
        <c:noMultiLvlLbl val="0"/>
      </c:catAx>
      <c:valAx>
        <c:axId val="39762663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s-CO"/>
                  <a:t>PORCENTAJE DE AVANCE</a:t>
                </a:r>
              </a:p>
            </c:rich>
          </c:tx>
          <c:overlay val="0"/>
        </c:title>
        <c:numFmt formatCode="0%" sourceLinked="0"/>
        <c:majorTickMark val="none"/>
        <c:minorTickMark val="none"/>
        <c:tickLblPos val="nextTo"/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397622712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</c:dTable>
      <c:spPr>
        <a:noFill/>
        <a:ln w="25400">
          <a:noFill/>
        </a:ln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/>
    <c:pageMargins b="0.75000000000000611" l="0.70000000000000062" r="0.70000000000000062" t="0.75000000000000611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CO" sz="1200" b="1" i="0" strike="noStrike">
                <a:solidFill>
                  <a:srgbClr val="000000"/>
                </a:solidFill>
                <a:latin typeface="Calibri"/>
                <a:cs typeface="Calibri"/>
              </a:rPr>
              <a:t>ESE HOSPITAL DEL SUR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CO" sz="1200" b="1" i="0" strike="noStrike">
                <a:solidFill>
                  <a:srgbClr val="000000"/>
                </a:solidFill>
                <a:latin typeface="Calibri"/>
                <a:cs typeface="Calibri"/>
              </a:rPr>
              <a:t>AVANCE PROMEDIO BSC PLAN DE DESARROLLO TOTAL 5 PERSPECTIVAS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CO" sz="1200" b="1" i="0" strike="noStrike">
                <a:solidFill>
                  <a:srgbClr val="000000"/>
                </a:solidFill>
                <a:latin typeface="Calibri"/>
                <a:cs typeface="Calibri"/>
              </a:rPr>
              <a:t>AVANCE PROMEDIO (3 SEM - 31.12.2013)</a:t>
            </a:r>
          </a:p>
        </c:rich>
      </c:tx>
      <c:overlay val="0"/>
    </c:title>
    <c:autoTitleDeleted val="0"/>
    <c:view3D>
      <c:rotX val="75"/>
      <c:rotY val="32"/>
      <c:rAngAx val="0"/>
      <c:perspective val="9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cene3d>
              <a:camera prst="orthographicFront"/>
              <a:lightRig rig="soft" dir="t">
                <a:rot lat="0" lon="0" rev="0"/>
              </a:lightRig>
            </a:scene3d>
            <a:sp3d prstMaterial="translucentPowder">
              <a:bevelT w="203200" h="50800" prst="softRound"/>
            </a:sp3d>
          </c:spPr>
          <c:explosion val="25"/>
          <c:dPt>
            <c:idx val="0"/>
            <c:bubble3D val="0"/>
            <c:spPr>
              <a:solidFill>
                <a:srgbClr val="FFC000"/>
              </a:solidFill>
              <a:scene3d>
                <a:camera prst="orthographicFront"/>
                <a:lightRig rig="soft" dir="t">
                  <a:rot lat="0" lon="0" rev="0"/>
                </a:lightRig>
              </a:scene3d>
              <a:sp3d prstMaterial="translucentPowder">
                <a:bevelT w="203200" h="50800" prst="softRound"/>
              </a:sp3d>
            </c:spPr>
            <c:extLst>
              <c:ext xmlns:c16="http://schemas.microsoft.com/office/drawing/2014/chart" uri="{C3380CC4-5D6E-409C-BE32-E72D297353CC}">
                <c16:uniqueId val="{00000001-5202-4B06-A6E2-17118FBB98F0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scene3d>
                <a:camera prst="orthographicFront"/>
                <a:lightRig rig="soft" dir="t">
                  <a:rot lat="0" lon="0" rev="0"/>
                </a:lightRig>
              </a:scene3d>
              <a:sp3d prstMaterial="translucentPowder">
                <a:bevelT w="203200" h="50800" prst="softRound"/>
              </a:sp3d>
            </c:spPr>
            <c:extLst>
              <c:ext xmlns:c16="http://schemas.microsoft.com/office/drawing/2014/chart" uri="{C3380CC4-5D6E-409C-BE32-E72D297353CC}">
                <c16:uniqueId val="{00000003-5202-4B06-A6E2-17118FBB98F0}"/>
              </c:ext>
            </c:extLst>
          </c:dPt>
          <c:dPt>
            <c:idx val="2"/>
            <c:bubble3D val="0"/>
            <c:spPr>
              <a:solidFill>
                <a:srgbClr val="00B0F0"/>
              </a:solidFill>
              <a:scene3d>
                <a:camera prst="orthographicFront"/>
                <a:lightRig rig="soft" dir="t">
                  <a:rot lat="0" lon="0" rev="0"/>
                </a:lightRig>
              </a:scene3d>
              <a:sp3d prstMaterial="translucentPowder">
                <a:bevelT w="203200" h="50800" prst="softRound"/>
              </a:sp3d>
            </c:spPr>
            <c:extLst>
              <c:ext xmlns:c16="http://schemas.microsoft.com/office/drawing/2014/chart" uri="{C3380CC4-5D6E-409C-BE32-E72D297353CC}">
                <c16:uniqueId val="{00000005-5202-4B06-A6E2-17118FBB98F0}"/>
              </c:ext>
            </c:extLst>
          </c:dPt>
          <c:dPt>
            <c:idx val="3"/>
            <c:bubble3D val="0"/>
            <c:spPr>
              <a:solidFill>
                <a:srgbClr val="FF0000"/>
              </a:solidFill>
              <a:scene3d>
                <a:camera prst="orthographicFront"/>
                <a:lightRig rig="soft" dir="t">
                  <a:rot lat="0" lon="0" rev="0"/>
                </a:lightRig>
              </a:scene3d>
              <a:sp3d prstMaterial="translucentPowder">
                <a:bevelT w="203200" h="50800" prst="softRound"/>
              </a:sp3d>
            </c:spPr>
            <c:extLst>
              <c:ext xmlns:c16="http://schemas.microsoft.com/office/drawing/2014/chart" uri="{C3380CC4-5D6E-409C-BE32-E72D297353CC}">
                <c16:uniqueId val="{00000007-5202-4B06-A6E2-17118FBB98F0}"/>
              </c:ext>
            </c:extLst>
          </c:dPt>
          <c:dPt>
            <c:idx val="4"/>
            <c:bubble3D val="0"/>
            <c:spPr>
              <a:solidFill>
                <a:srgbClr val="66FF33"/>
              </a:solidFill>
              <a:scene3d>
                <a:camera prst="orthographicFront"/>
                <a:lightRig rig="soft" dir="t">
                  <a:rot lat="0" lon="0" rev="0"/>
                </a:lightRig>
              </a:scene3d>
              <a:sp3d prstMaterial="translucentPowder">
                <a:bevelT w="203200" h="50800" prst="softRound"/>
              </a:sp3d>
            </c:spPr>
            <c:extLst>
              <c:ext xmlns:c16="http://schemas.microsoft.com/office/drawing/2014/chart" uri="{C3380CC4-5D6E-409C-BE32-E72D297353CC}">
                <c16:uniqueId val="{00000009-5202-4B06-A6E2-17118FBB98F0}"/>
              </c:ext>
            </c:extLst>
          </c:dPt>
          <c:dLbls>
            <c:dLbl>
              <c:idx val="3"/>
              <c:layout>
                <c:manualLayout>
                  <c:x val="8.9323625029825826E-2"/>
                  <c:y val="9.335619337905530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202-4B06-A6E2-17118FBB98F0}"/>
                </c:ext>
              </c:extLst>
            </c:dLbl>
            <c:dLbl>
              <c:idx val="4"/>
              <c:layout>
                <c:manualLayout>
                  <c:x val="-1.837240515390122E-2"/>
                  <c:y val="0.1072407078147489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202-4B06-A6E2-17118FBB98F0}"/>
                </c:ext>
              </c:extLst>
            </c:dLbl>
            <c:spPr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'RESUMEN TOTAL'!$C$9:$C$13</c:f>
              <c:strCache>
                <c:ptCount val="5"/>
                <c:pt idx="0">
                  <c:v>IMPACTO</c:v>
                </c:pt>
                <c:pt idx="1">
                  <c:v>CLIENTES</c:v>
                </c:pt>
                <c:pt idx="2">
                  <c:v>PROCESOS INTERNOS</c:v>
                </c:pt>
                <c:pt idx="3">
                  <c:v>APRENDIZAJE E INNOVACION </c:v>
                </c:pt>
                <c:pt idx="4">
                  <c:v>FINANCIERA</c:v>
                </c:pt>
              </c:strCache>
            </c:strRef>
          </c:cat>
          <c:val>
            <c:numRef>
              <c:f>'RESUMEN TOTAL'!$D$9:$D$13</c:f>
              <c:numCache>
                <c:formatCode>0.0%</c:formatCode>
                <c:ptCount val="5"/>
                <c:pt idx="0">
                  <c:v>0.93400000000000005</c:v>
                </c:pt>
                <c:pt idx="1">
                  <c:v>0.92800000000000005</c:v>
                </c:pt>
                <c:pt idx="2">
                  <c:v>0.94599999999999995</c:v>
                </c:pt>
                <c:pt idx="3" formatCode="0%">
                  <c:v>0.96</c:v>
                </c:pt>
                <c:pt idx="4">
                  <c:v>0.85699999999999998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5202-4B06-A6E2-17118FBB98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effectLst>
      <a:outerShdw blurRad="152400" dist="317500" dir="5400000" sx="90000" sy="-19000" rotWithShape="0">
        <a:prstClr val="black">
          <a:alpha val="15000"/>
        </a:prstClr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/>
    <c:pageMargins b="0.75000000000000611" l="0.70000000000000062" r="0.70000000000000062" t="0.75000000000000611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CO" sz="1400" b="1" i="0" strike="noStrike">
                <a:solidFill>
                  <a:srgbClr val="000000"/>
                </a:solidFill>
                <a:latin typeface="Calibri"/>
                <a:cs typeface="Calibri"/>
              </a:rPr>
              <a:t>ESE HOSPITAL DEL SUR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CO" sz="1400" b="1" i="0" strike="noStrike">
                <a:solidFill>
                  <a:srgbClr val="000000"/>
                </a:solidFill>
                <a:latin typeface="Calibri"/>
                <a:cs typeface="Calibri"/>
              </a:rPr>
              <a:t>RESUMEN AVANCE SEMESTRAL  BSC PLAN DE DESARROLLO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CO" sz="1400" b="1" i="0" strike="noStrike">
                <a:solidFill>
                  <a:srgbClr val="000000"/>
                </a:solidFill>
                <a:latin typeface="Calibri"/>
                <a:cs typeface="Calibri"/>
              </a:rPr>
              <a:t> A JUNIO</a:t>
            </a:r>
            <a:r>
              <a:rPr lang="es-CO" sz="1400" b="1" i="0" strike="noStrike" baseline="0">
                <a:solidFill>
                  <a:srgbClr val="000000"/>
                </a:solidFill>
                <a:latin typeface="Calibri"/>
                <a:cs typeface="Calibri"/>
              </a:rPr>
              <a:t> </a:t>
            </a:r>
            <a:r>
              <a:rPr lang="es-CO" sz="1400" b="1" i="0" strike="noStrike">
                <a:solidFill>
                  <a:srgbClr val="000000"/>
                </a:solidFill>
                <a:latin typeface="Calibri"/>
                <a:cs typeface="Calibri"/>
              </a:rPr>
              <a:t>DE 2014 CINCO PERSPECTIVAS</a:t>
            </a:r>
          </a:p>
        </c:rich>
      </c:tx>
      <c:overlay val="0"/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'RESUMEN TOTAL'!$D$77</c:f>
              <c:strCache>
                <c:ptCount val="1"/>
                <c:pt idx="0">
                  <c:v>% AVANCE SEM II - 2012 - DICIEMBRE DE 2012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multiLvlStrRef>
              <c:f>'RESUMEN TOTAL'!$C$78:$C$83</c:f>
            </c:multiLvlStrRef>
          </c:cat>
          <c:val>
            <c:numRef>
              <c:f>'RESUMEN TOTAL'!$D$78:$D$83</c:f>
            </c:numRef>
          </c:val>
          <c:extLst>
            <c:ext xmlns:c16="http://schemas.microsoft.com/office/drawing/2014/chart" uri="{C3380CC4-5D6E-409C-BE32-E72D297353CC}">
              <c16:uniqueId val="{00000000-8A53-4948-B862-B8A726DD9EBA}"/>
            </c:ext>
          </c:extLst>
        </c:ser>
        <c:ser>
          <c:idx val="1"/>
          <c:order val="1"/>
          <c:tx>
            <c:strRef>
              <c:f>'RESUMEN TOTAL'!#REF!</c:f>
              <c:strCache>
                <c:ptCount val="1"/>
                <c:pt idx="0">
                  <c:v>% AVANCE SEM III -2013 - JUNIO DE 2013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cat>
            <c:multiLvlStrRef>
              <c:f>'RESUMEN TOTAL'!$C$78:$C$83</c:f>
            </c:multiLvlStrRef>
          </c:cat>
          <c:val>
            <c:numRef>
              <c:f>'RESUMEN TOTAL'!#REF!</c:f>
              <c:numCache>
                <c:formatCode>0%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A53-4948-B862-B8A726DD9EBA}"/>
            </c:ext>
          </c:extLst>
        </c:ser>
        <c:ser>
          <c:idx val="2"/>
          <c:order val="2"/>
          <c:tx>
            <c:strRef>
              <c:f>'RESUMEN TOTAL'!#REF!</c:f>
              <c:strCache>
                <c:ptCount val="1"/>
                <c:pt idx="0">
                  <c:v>% AVANCE SEM IV-2013 - DICIEMBRE 2013</c:v>
                </c:pt>
              </c:strCache>
            </c:strRef>
          </c:tx>
          <c:spPr>
            <a:solidFill>
              <a:srgbClr val="FFFF00"/>
            </a:solidFill>
          </c:spPr>
          <c:invertIfNegative val="0"/>
          <c:cat>
            <c:multiLvlStrRef>
              <c:f>'RESUMEN TOTAL'!$C$78:$C$83</c:f>
            </c:multiLvlStrRef>
          </c:cat>
          <c:val>
            <c:numRef>
              <c:f>'RESUMEN TOTAL'!#REF!</c:f>
              <c:numCache>
                <c:formatCode>0%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A53-4948-B862-B8A726DD9EBA}"/>
            </c:ext>
          </c:extLst>
        </c:ser>
        <c:ser>
          <c:idx val="3"/>
          <c:order val="3"/>
          <c:tx>
            <c:strRef>
              <c:f>'RESUMEN TOTAL'!#REF!</c:f>
              <c:strCache>
                <c:ptCount val="1"/>
                <c:pt idx="0">
                  <c:v>% AVANCE SEM V-2014 - JUNIO DE 2014</c:v>
                </c:pt>
              </c:strCache>
            </c:strRef>
          </c:tx>
          <c:invertIfNegative val="0"/>
          <c:cat>
            <c:multiLvlStrRef>
              <c:f>'RESUMEN TOTAL'!$C$78:$C$83</c:f>
            </c:multiLvlStrRef>
          </c:cat>
          <c:val>
            <c:numRef>
              <c:f>'RESUMEN TOTAL'!#REF!</c:f>
              <c:numCache>
                <c:formatCode>0%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A53-4948-B862-B8A726DD9EBA}"/>
            </c:ext>
          </c:extLst>
        </c:ser>
        <c:ser>
          <c:idx val="4"/>
          <c:order val="4"/>
          <c:tx>
            <c:strRef>
              <c:f>'RESUMEN TOTAL'!$E$77</c:f>
              <c:strCache>
                <c:ptCount val="1"/>
                <c:pt idx="0">
                  <c:v>% AVANCE SEM VI-2014 - DICIEMBRE DE 2014</c:v>
                </c:pt>
              </c:strCache>
            </c:strRef>
          </c:tx>
          <c:invertIfNegative val="0"/>
          <c:cat>
            <c:multiLvlStrRef>
              <c:f>'RESUMEN TOTAL'!$C$78:$C$83</c:f>
            </c:multiLvlStrRef>
          </c:cat>
          <c:val>
            <c:numRef>
              <c:f>'RESUMEN TOTAL'!$E$78:$E$83</c:f>
            </c:numRef>
          </c:val>
          <c:extLst>
            <c:ext xmlns:c16="http://schemas.microsoft.com/office/drawing/2014/chart" uri="{C3380CC4-5D6E-409C-BE32-E72D297353CC}">
              <c16:uniqueId val="{00000004-8A53-4948-B862-B8A726DD9EBA}"/>
            </c:ext>
          </c:extLst>
        </c:ser>
        <c:ser>
          <c:idx val="5"/>
          <c:order val="5"/>
          <c:tx>
            <c:strRef>
              <c:f>'RESUMEN TOTAL'!$F$77</c:f>
              <c:strCache>
                <c:ptCount val="1"/>
                <c:pt idx="0">
                  <c:v>% AVANCE SEM VII-2015 - JUNIO DE 2015</c:v>
                </c:pt>
              </c:strCache>
            </c:strRef>
          </c:tx>
          <c:invertIfNegative val="0"/>
          <c:cat>
            <c:multiLvlStrRef>
              <c:f>'RESUMEN TOTAL'!$C$78:$C$83</c:f>
            </c:multiLvlStrRef>
          </c:cat>
          <c:val>
            <c:numRef>
              <c:f>'RESUMEN TOTAL'!$F$78:$F$83</c:f>
            </c:numRef>
          </c:val>
          <c:extLst>
            <c:ext xmlns:c16="http://schemas.microsoft.com/office/drawing/2014/chart" uri="{C3380CC4-5D6E-409C-BE32-E72D297353CC}">
              <c16:uniqueId val="{00000005-8A53-4948-B862-B8A726DD9E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92491352"/>
        <c:axId val="392492136"/>
        <c:axId val="0"/>
      </c:bar3DChart>
      <c:catAx>
        <c:axId val="3924913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392492136"/>
        <c:crosses val="autoZero"/>
        <c:auto val="1"/>
        <c:lblAlgn val="ctr"/>
        <c:lblOffset val="100"/>
        <c:noMultiLvlLbl val="0"/>
      </c:catAx>
      <c:valAx>
        <c:axId val="39249213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s-CO"/>
                  <a:t>PORCENTAJE DE AVANCE</a:t>
                </a:r>
              </a:p>
            </c:rich>
          </c:tx>
          <c:layout>
            <c:manualLayout>
              <c:xMode val="edge"/>
              <c:yMode val="edge"/>
              <c:x val="9.6042556344647145E-2"/>
              <c:y val="0.30281577406130306"/>
            </c:manualLayout>
          </c:layout>
          <c:overlay val="0"/>
        </c:title>
        <c:numFmt formatCode="0%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392491352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</c:dTable>
      <c:spPr>
        <a:noFill/>
        <a:ln w="25400">
          <a:noFill/>
        </a:ln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/>
    <c:pageMargins b="0.75000000000000588" l="0.70000000000000062" r="0.70000000000000062" t="0.75000000000000588" header="0.30000000000000032" footer="0.3000000000000003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1-9DD9-4189-96CC-7B3BCB283DFB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9DD9-4189-96CC-7B3BCB283DFB}"/>
              </c:ext>
            </c:extLst>
          </c:dPt>
          <c:dPt>
            <c:idx val="2"/>
            <c:invertIfNegative val="0"/>
            <c:bubble3D val="0"/>
            <c:spPr>
              <a:solidFill>
                <a:srgbClr val="00B0F0"/>
              </a:solidFill>
            </c:spPr>
            <c:extLst>
              <c:ext xmlns:c16="http://schemas.microsoft.com/office/drawing/2014/chart" uri="{C3380CC4-5D6E-409C-BE32-E72D297353CC}">
                <c16:uniqueId val="{00000005-9DD9-4189-96CC-7B3BCB283DFB}"/>
              </c:ext>
            </c:extLst>
          </c:dPt>
          <c:dPt>
            <c:idx val="3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7-9DD9-4189-96CC-7B3BCB283DFB}"/>
              </c:ext>
            </c:extLst>
          </c:dPt>
          <c:dPt>
            <c:idx val="4"/>
            <c:invertIfNegative val="0"/>
            <c:bubble3D val="0"/>
            <c:spPr>
              <a:solidFill>
                <a:srgbClr val="FFFF00"/>
              </a:solidFill>
            </c:spPr>
            <c:extLst>
              <c:ext xmlns:c16="http://schemas.microsoft.com/office/drawing/2014/chart" uri="{C3380CC4-5D6E-409C-BE32-E72D297353CC}">
                <c16:uniqueId val="{00000009-9DD9-4189-96CC-7B3BCB283DFB}"/>
              </c:ext>
            </c:extLst>
          </c:dPt>
          <c:dPt>
            <c:idx val="5"/>
            <c:invertIfNegative val="0"/>
            <c:bubble3D val="0"/>
            <c:spPr>
              <a:solidFill>
                <a:schemeClr val="tx1">
                  <a:lumMod val="65000"/>
                  <a:lumOff val="3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B-9DD9-4189-96CC-7B3BCB283DF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'RESUMEN TOTAL'!$C$9:$C$14</c:f>
              <c:strCache>
                <c:ptCount val="6"/>
                <c:pt idx="0">
                  <c:v>IMPACTO</c:v>
                </c:pt>
                <c:pt idx="1">
                  <c:v>CLIENTES</c:v>
                </c:pt>
                <c:pt idx="2">
                  <c:v>PROCESOS INTERNOS</c:v>
                </c:pt>
                <c:pt idx="3">
                  <c:v>APRENDIZAJE E INNOVACION </c:v>
                </c:pt>
                <c:pt idx="4">
                  <c:v>FINANCIERA</c:v>
                </c:pt>
                <c:pt idx="5">
                  <c:v>AVANCE PROMEDIO TOTAL</c:v>
                </c:pt>
              </c:strCache>
            </c:strRef>
          </c:cat>
          <c:val>
            <c:numRef>
              <c:f>'RESUMEN TOTAL'!$D$9:$D$14</c:f>
              <c:numCache>
                <c:formatCode>0.0%</c:formatCode>
                <c:ptCount val="6"/>
                <c:pt idx="0">
                  <c:v>0.93400000000000005</c:v>
                </c:pt>
                <c:pt idx="1">
                  <c:v>0.92800000000000005</c:v>
                </c:pt>
                <c:pt idx="2">
                  <c:v>0.94599999999999995</c:v>
                </c:pt>
                <c:pt idx="3" formatCode="0%">
                  <c:v>0.96</c:v>
                </c:pt>
                <c:pt idx="4">
                  <c:v>0.85699999999999998</c:v>
                </c:pt>
                <c:pt idx="5">
                  <c:v>0.92500000000000004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9DD9-4189-96CC-7B3BCB283D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92494880"/>
        <c:axId val="398090272"/>
        <c:axId val="0"/>
      </c:bar3DChart>
      <c:catAx>
        <c:axId val="3924948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398090272"/>
        <c:crosses val="autoZero"/>
        <c:auto val="1"/>
        <c:lblAlgn val="ctr"/>
        <c:lblOffset val="100"/>
        <c:noMultiLvlLbl val="0"/>
      </c:catAx>
      <c:valAx>
        <c:axId val="398090272"/>
        <c:scaling>
          <c:orientation val="minMax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crossAx val="39249488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3">
                <a:lumMod val="75000"/>
              </a:schemeClr>
            </a:soli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1">
                  <a:shade val="95000"/>
                </a:schemeClr>
              </a:contourClr>
            </a:sp3d>
          </c:spPr>
          <c:invertIfNegative val="0"/>
          <c:dPt>
            <c:idx val="4"/>
            <c:invertIfNegative val="0"/>
            <c:bubble3D val="0"/>
            <c:spPr>
              <a:solidFill>
                <a:srgbClr val="FF0000"/>
              </a:soli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 contourW="9525">
                <a:contourClr>
                  <a:schemeClr val="accent1">
                    <a:shade val="9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7CB7-4739-B5AE-3B41071EDBB8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3">
                  <a:lumMod val="75000"/>
                </a:schemeClr>
              </a:soli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 contourW="9525">
                <a:contourClr>
                  <a:schemeClr val="accent1">
                    <a:shade val="9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7CB7-4739-B5AE-3B41071EDBB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'RESUMEN TOTAL'!$B$9:$C$14</c:f>
              <c:multiLvlStrCache>
                <c:ptCount val="6"/>
                <c:lvl>
                  <c:pt idx="0">
                    <c:v>IMPACTO</c:v>
                  </c:pt>
                  <c:pt idx="1">
                    <c:v>CLIENTES</c:v>
                  </c:pt>
                  <c:pt idx="2">
                    <c:v>PROCESOS INTERNOS</c:v>
                  </c:pt>
                  <c:pt idx="3">
                    <c:v>APRENDIZAJE E INNOVACION </c:v>
                  </c:pt>
                  <c:pt idx="4">
                    <c:v>FINANCIERA</c:v>
                  </c:pt>
                  <c:pt idx="5">
                    <c:v>AVANCE PROMEDIO TOTAL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</c:lvl>
              </c:multiLvlStrCache>
            </c:multiLvlStrRef>
          </c:cat>
          <c:val>
            <c:numRef>
              <c:f>'RESUMEN TOTAL'!$D$9:$D$14</c:f>
              <c:numCache>
                <c:formatCode>0.0%</c:formatCode>
                <c:ptCount val="6"/>
                <c:pt idx="0">
                  <c:v>0.93400000000000005</c:v>
                </c:pt>
                <c:pt idx="1">
                  <c:v>0.92800000000000005</c:v>
                </c:pt>
                <c:pt idx="2">
                  <c:v>0.94599999999999995</c:v>
                </c:pt>
                <c:pt idx="3" formatCode="0%">
                  <c:v>0.96</c:v>
                </c:pt>
                <c:pt idx="4">
                  <c:v>0.85699999999999998</c:v>
                </c:pt>
                <c:pt idx="5">
                  <c:v>0.92500000000000004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CB7-4739-B5AE-3B41071EDBB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398090664"/>
        <c:axId val="398091056"/>
        <c:axId val="0"/>
      </c:bar3DChart>
      <c:catAx>
        <c:axId val="3980906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98091056"/>
        <c:crosses val="autoZero"/>
        <c:auto val="1"/>
        <c:lblAlgn val="ctr"/>
        <c:lblOffset val="100"/>
        <c:noMultiLvlLbl val="0"/>
      </c:catAx>
      <c:valAx>
        <c:axId val="3980910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980906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'CERTIFICADO-2014'!$D$3</c:f>
              <c:strCache>
                <c:ptCount val="1"/>
                <c:pt idx="0">
                  <c:v>% AVANCE SEM VI 2014-II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0432-49BF-BA73-14EAA5F2B5DE}"/>
              </c:ext>
            </c:extLst>
          </c:dPt>
          <c:dPt>
            <c:idx val="1"/>
            <c:invertIfNegative val="0"/>
            <c:bubble3D val="0"/>
            <c:spPr>
              <a:solidFill>
                <a:srgbClr val="7030A0"/>
              </a:solidFill>
            </c:spPr>
            <c:extLst>
              <c:ext xmlns:c16="http://schemas.microsoft.com/office/drawing/2014/chart" uri="{C3380CC4-5D6E-409C-BE32-E72D297353CC}">
                <c16:uniqueId val="{00000003-0432-49BF-BA73-14EAA5F2B5DE}"/>
              </c:ext>
            </c:extLst>
          </c:dPt>
          <c:dPt>
            <c:idx val="2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5-0432-49BF-BA73-14EAA5F2B5DE}"/>
              </c:ext>
            </c:extLst>
          </c:dPt>
          <c:dPt>
            <c:idx val="3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7-0432-49BF-BA73-14EAA5F2B5DE}"/>
              </c:ext>
            </c:extLst>
          </c:dPt>
          <c:dPt>
            <c:idx val="4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9-0432-49BF-BA73-14EAA5F2B5DE}"/>
              </c:ext>
            </c:extLst>
          </c:dPt>
          <c:dLbls>
            <c:dLbl>
              <c:idx val="0"/>
              <c:layout>
                <c:manualLayout>
                  <c:x val="2.5120365119562092E-3"/>
                  <c:y val="-2.480620155038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432-49BF-BA73-14EAA5F2B5DE}"/>
                </c:ext>
              </c:extLst>
            </c:dLbl>
            <c:dLbl>
              <c:idx val="1"/>
              <c:layout>
                <c:manualLayout>
                  <c:x val="1.2560182559781035E-2"/>
                  <c:y val="-1.240310077519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432-49BF-BA73-14EAA5F2B5DE}"/>
                </c:ext>
              </c:extLst>
            </c:dLbl>
            <c:dLbl>
              <c:idx val="2"/>
              <c:layout>
                <c:manualLayout>
                  <c:x val="1.2560182559781035E-2"/>
                  <c:y val="-1.55038759689923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432-49BF-BA73-14EAA5F2B5DE}"/>
                </c:ext>
              </c:extLst>
            </c:dLbl>
            <c:dLbl>
              <c:idx val="3"/>
              <c:layout>
                <c:manualLayout>
                  <c:x val="5.0240730239124124E-3"/>
                  <c:y val="-2.17054263565891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432-49BF-BA73-14EAA5F2B5DE}"/>
                </c:ext>
              </c:extLst>
            </c:dLbl>
            <c:dLbl>
              <c:idx val="4"/>
              <c:layout>
                <c:manualLayout>
                  <c:x val="1.2560182559781122E-2"/>
                  <c:y val="-2.480620155038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432-49BF-BA73-14EAA5F2B5DE}"/>
                </c:ext>
              </c:extLst>
            </c:dLbl>
            <c:dLbl>
              <c:idx val="5"/>
              <c:layout>
                <c:manualLayout>
                  <c:x val="5.0240730239124124E-3"/>
                  <c:y val="-1.24031007751938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0432-49BF-BA73-14EAA5F2B5D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'CERTIFICADO-2014'!$C$4:$C$9</c:f>
              <c:strCache>
                <c:ptCount val="6"/>
                <c:pt idx="0">
                  <c:v>IMPACTO</c:v>
                </c:pt>
                <c:pt idx="1">
                  <c:v>CLIENTES</c:v>
                </c:pt>
                <c:pt idx="2">
                  <c:v>PROCESOS INTERNOS</c:v>
                </c:pt>
                <c:pt idx="3">
                  <c:v>APRENDIZAJE E INNOVACION </c:v>
                </c:pt>
                <c:pt idx="4">
                  <c:v>FINANCIERA</c:v>
                </c:pt>
                <c:pt idx="5">
                  <c:v>AVANCE PROMEDIO EJECUTADO ANUAL</c:v>
                </c:pt>
              </c:strCache>
            </c:strRef>
          </c:cat>
          <c:val>
            <c:numRef>
              <c:f>'CERTIFICADO-2014'!$D$4:$D$9</c:f>
              <c:numCache>
                <c:formatCode>0%</c:formatCode>
                <c:ptCount val="6"/>
                <c:pt idx="0">
                  <c:v>0.86750277777777784</c:v>
                </c:pt>
                <c:pt idx="1">
                  <c:v>0.89896907216494848</c:v>
                </c:pt>
                <c:pt idx="2">
                  <c:v>0.86236871760198341</c:v>
                </c:pt>
                <c:pt idx="3">
                  <c:v>0.92051282051282057</c:v>
                </c:pt>
                <c:pt idx="4">
                  <c:v>0.79999999999999993</c:v>
                </c:pt>
                <c:pt idx="5">
                  <c:v>0.86987067761150594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0432-49BF-BA73-14EAA5F2B5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98096544"/>
        <c:axId val="398096936"/>
        <c:axId val="0"/>
      </c:bar3DChart>
      <c:catAx>
        <c:axId val="398096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s-CO"/>
          </a:p>
        </c:txPr>
        <c:crossAx val="398096936"/>
        <c:crosses val="autoZero"/>
        <c:auto val="1"/>
        <c:lblAlgn val="ctr"/>
        <c:lblOffset val="100"/>
        <c:noMultiLvlLbl val="0"/>
      </c:catAx>
      <c:valAx>
        <c:axId val="398096936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39809654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CO" sz="1800" b="1" i="0" strike="noStrike">
                <a:solidFill>
                  <a:srgbClr val="000000"/>
                </a:solidFill>
                <a:latin typeface="Calibri"/>
                <a:cs typeface="Calibri"/>
              </a:rPr>
              <a:t>ESE HOSPITAL DEL SUR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CO" sz="1800" b="1" i="0" strike="noStrike">
                <a:solidFill>
                  <a:srgbClr val="000000"/>
                </a:solidFill>
                <a:latin typeface="Calibri"/>
                <a:cs typeface="Calibri"/>
              </a:rPr>
              <a:t>AVANCE PROMEDIO BSC PLAN DE DESARROLLO PERSPECTIVA DE IMPACTO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CO" sz="1800" b="1" i="0" strike="noStrike">
                <a:solidFill>
                  <a:srgbClr val="000000"/>
                </a:solidFill>
                <a:latin typeface="Calibri"/>
                <a:cs typeface="Calibri"/>
              </a:rPr>
              <a:t>VIGENCIA ACUMULADA SEMESTRE I DE 201</a:t>
            </a:r>
          </a:p>
        </c:rich>
      </c:tx>
      <c:overlay val="0"/>
      <c:spPr>
        <a:solidFill>
          <a:srgbClr val="FFFFCC"/>
        </a:solidFill>
      </c:spPr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'1.IMPACTO'!$AI$8</c:f>
              <c:strCache>
                <c:ptCount val="1"/>
                <c:pt idx="0">
                  <c:v>AVANCE ACUMULADO PROMEDIO SEMESTRAL A - JUNIO DE 2018</c:v>
                </c:pt>
              </c:strCache>
            </c:strRef>
          </c:tx>
          <c:invertIfNegative val="0"/>
          <c:val>
            <c:numRef>
              <c:f>'1.IMPACTO'!$AI$10:$AI$22</c:f>
              <c:numCache>
                <c:formatCode>0%</c:formatCode>
                <c:ptCount val="13"/>
                <c:pt idx="0">
                  <c:v>0.98471428571428565</c:v>
                </c:pt>
                <c:pt idx="1">
                  <c:v>0.91899999999999993</c:v>
                </c:pt>
                <c:pt idx="2">
                  <c:v>1</c:v>
                </c:pt>
                <c:pt idx="3">
                  <c:v>1</c:v>
                </c:pt>
                <c:pt idx="4">
                  <c:v>0.71278571428571424</c:v>
                </c:pt>
                <c:pt idx="5">
                  <c:v>1</c:v>
                </c:pt>
                <c:pt idx="6">
                  <c:v>1</c:v>
                </c:pt>
                <c:pt idx="7">
                  <c:v>0.85928571428571421</c:v>
                </c:pt>
                <c:pt idx="8">
                  <c:v>0.80999999999999994</c:v>
                </c:pt>
                <c:pt idx="9">
                  <c:v>0.97895714285714297</c:v>
                </c:pt>
                <c:pt idx="10">
                  <c:v>0.99952857142857154</c:v>
                </c:pt>
                <c:pt idx="11">
                  <c:v>0.90000000000000013</c:v>
                </c:pt>
                <c:pt idx="12">
                  <c:v>0.97457142857142842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'1.IMPACTO'!$F$10:$F$22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0C50-415D-A8A9-A349201B14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93440136"/>
        <c:axId val="393441704"/>
        <c:axId val="0"/>
      </c:bar3DChart>
      <c:catAx>
        <c:axId val="393440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393441704"/>
        <c:crosses val="autoZero"/>
        <c:auto val="1"/>
        <c:lblAlgn val="ctr"/>
        <c:lblOffset val="100"/>
        <c:noMultiLvlLbl val="0"/>
      </c:catAx>
      <c:valAx>
        <c:axId val="39344170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s-CO"/>
                  <a:t>Porcentaje de Avance</a:t>
                </a:r>
              </a:p>
            </c:rich>
          </c:tx>
          <c:layout>
            <c:manualLayout>
              <c:xMode val="edge"/>
              <c:yMode val="edge"/>
              <c:x val="0.15300243444104547"/>
              <c:y val="0.21250866029805968"/>
            </c:manualLayout>
          </c:layout>
          <c:overlay val="0"/>
        </c:title>
        <c:numFmt formatCode="0%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393440136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</c:dTable>
      <c:spPr>
        <a:solidFill>
          <a:srgbClr val="FFFFCC"/>
        </a:solidFill>
        <a:ln w="25400">
          <a:noFill/>
        </a:ln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/>
    <c:pageMargins b="0.75000000000000633" l="0.70000000000000062" r="0.70000000000000062" t="0.75000000000000633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CO" sz="1800" b="1" i="0" strike="noStrike">
                <a:solidFill>
                  <a:srgbClr val="000000"/>
                </a:solidFill>
                <a:latin typeface="Calibri"/>
                <a:cs typeface="Calibri"/>
              </a:rPr>
              <a:t>ESE HOSPITAL DEL SUR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CO" sz="1800" b="1" i="0" strike="noStrike">
                <a:solidFill>
                  <a:srgbClr val="000000"/>
                </a:solidFill>
                <a:latin typeface="Calibri"/>
                <a:cs typeface="Calibri"/>
              </a:rPr>
              <a:t>AVANCE PROMEDIO BSC PLAN DE DESARROLLO PERSPECTIVA DE IMPACTO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CO" sz="1800" b="1" i="0" strike="noStrike">
                <a:solidFill>
                  <a:srgbClr val="000000"/>
                </a:solidFill>
                <a:latin typeface="Calibri"/>
                <a:cs typeface="Calibri"/>
              </a:rPr>
              <a:t>SEGUIMIENTO SEMESTRAL</a:t>
            </a:r>
          </a:p>
        </c:rich>
      </c:tx>
      <c:overlay val="0"/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'1.IMPACTO'!$Z$9</c:f>
              <c:strCache>
                <c:ptCount val="1"/>
                <c:pt idx="0">
                  <c:v>SEM 1 - DIC
2016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val>
            <c:numRef>
              <c:f>'1.IMPACTO'!$AA$10:$AA$22</c:f>
              <c:numCache>
                <c:formatCode>0.0%</c:formatCode>
                <c:ptCount val="13"/>
                <c:pt idx="0">
                  <c:v>0.95299999999999996</c:v>
                </c:pt>
                <c:pt idx="1">
                  <c:v>0.90700000000000003</c:v>
                </c:pt>
                <c:pt idx="2" formatCode="0%">
                  <c:v>1</c:v>
                </c:pt>
                <c:pt idx="3" formatCode="0%">
                  <c:v>1</c:v>
                </c:pt>
                <c:pt idx="4" formatCode="0%">
                  <c:v>0.39700000000000002</c:v>
                </c:pt>
                <c:pt idx="5" formatCode="0%">
                  <c:v>1</c:v>
                </c:pt>
                <c:pt idx="6" formatCode="0%">
                  <c:v>1</c:v>
                </c:pt>
                <c:pt idx="7" formatCode="0%">
                  <c:v>0.4</c:v>
                </c:pt>
                <c:pt idx="8" formatCode="0%">
                  <c:v>1</c:v>
                </c:pt>
                <c:pt idx="9" formatCode="0%">
                  <c:v>1</c:v>
                </c:pt>
                <c:pt idx="10" formatCode="0%">
                  <c:v>1</c:v>
                </c:pt>
                <c:pt idx="11" formatCode="0%">
                  <c:v>0.9</c:v>
                </c:pt>
                <c:pt idx="12" formatCode="0%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'1.IMPACTO'!$F$10:$F$22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6B93-41AE-9434-118EEB300C3A}"/>
            </c:ext>
          </c:extLst>
        </c:ser>
        <c:ser>
          <c:idx val="1"/>
          <c:order val="1"/>
          <c:tx>
            <c:strRef>
              <c:f>'1.IMPACTO'!$AA$9</c:f>
              <c:strCache>
                <c:ptCount val="1"/>
                <c:pt idx="0">
                  <c:v>SEM 2 - JUNIO 2017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val>
            <c:numRef>
              <c:f>'1.IMPACTO'!$AB$10:$AB$22</c:f>
              <c:numCache>
                <c:formatCode>0%</c:formatCode>
                <c:ptCount val="13"/>
                <c:pt idx="0">
                  <c:v>0.96</c:v>
                </c:pt>
                <c:pt idx="1">
                  <c:v>0.86</c:v>
                </c:pt>
                <c:pt idx="2">
                  <c:v>1</c:v>
                </c:pt>
                <c:pt idx="3">
                  <c:v>1</c:v>
                </c:pt>
                <c:pt idx="4">
                  <c:v>0.56999999999999995</c:v>
                </c:pt>
                <c:pt idx="5">
                  <c:v>1</c:v>
                </c:pt>
                <c:pt idx="6">
                  <c:v>1</c:v>
                </c:pt>
                <c:pt idx="7">
                  <c:v>0.74</c:v>
                </c:pt>
                <c:pt idx="8">
                  <c:v>0.87</c:v>
                </c:pt>
                <c:pt idx="9">
                  <c:v>1</c:v>
                </c:pt>
                <c:pt idx="10">
                  <c:v>1</c:v>
                </c:pt>
                <c:pt idx="11">
                  <c:v>0.9</c:v>
                </c:pt>
                <c:pt idx="12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'1.IMPACTO'!$F$10:$F$22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6B93-41AE-9434-118EEB300C3A}"/>
            </c:ext>
          </c:extLst>
        </c:ser>
        <c:ser>
          <c:idx val="2"/>
          <c:order val="2"/>
          <c:tx>
            <c:strRef>
              <c:f>'1.IMPACTO'!$AB$9</c:f>
              <c:strCache>
                <c:ptCount val="1"/>
                <c:pt idx="0">
                  <c:v>SEM 3 - DIC 2017</c:v>
                </c:pt>
              </c:strCache>
            </c:strRef>
          </c:tx>
          <c:spPr>
            <a:solidFill>
              <a:srgbClr val="FFFF00"/>
            </a:solidFill>
          </c:spPr>
          <c:invertIfNegative val="0"/>
          <c:val>
            <c:numRef>
              <c:f>'1.IMPACTO'!$AC$10:$AC$22</c:f>
              <c:numCache>
                <c:formatCode>0.0%</c:formatCode>
                <c:ptCount val="13"/>
                <c:pt idx="0">
                  <c:v>0.99</c:v>
                </c:pt>
                <c:pt idx="1">
                  <c:v>0.85799999999999998</c:v>
                </c:pt>
                <c:pt idx="2" formatCode="0%">
                  <c:v>1</c:v>
                </c:pt>
                <c:pt idx="3" formatCode="0%">
                  <c:v>1</c:v>
                </c:pt>
                <c:pt idx="4">
                  <c:v>0.625</c:v>
                </c:pt>
                <c:pt idx="5" formatCode="0%">
                  <c:v>1</c:v>
                </c:pt>
                <c:pt idx="6" formatCode="0%">
                  <c:v>1</c:v>
                </c:pt>
                <c:pt idx="7" formatCode="0%">
                  <c:v>0.875</c:v>
                </c:pt>
                <c:pt idx="8" formatCode="0%">
                  <c:v>0.8</c:v>
                </c:pt>
                <c:pt idx="9" formatCode="0%">
                  <c:v>0.95</c:v>
                </c:pt>
                <c:pt idx="10" formatCode="0%">
                  <c:v>1</c:v>
                </c:pt>
                <c:pt idx="11" formatCode="0%">
                  <c:v>0.9</c:v>
                </c:pt>
                <c:pt idx="12" formatCode="0%">
                  <c:v>0.94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'1.IMPACTO'!$F$10:$F$22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6B93-41AE-9434-118EEB300C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93444056"/>
        <c:axId val="393444448"/>
        <c:axId val="0"/>
      </c:bar3DChart>
      <c:catAx>
        <c:axId val="393444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393444448"/>
        <c:crosses val="autoZero"/>
        <c:auto val="1"/>
        <c:lblAlgn val="ctr"/>
        <c:lblOffset val="100"/>
        <c:noMultiLvlLbl val="0"/>
      </c:catAx>
      <c:valAx>
        <c:axId val="39344444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s-CO"/>
                  <a:t>AVANCE PORCENTUAL</a:t>
                </a:r>
              </a:p>
            </c:rich>
          </c:tx>
          <c:overlay val="0"/>
        </c:title>
        <c:numFmt formatCode="0%" sourceLinked="0"/>
        <c:majorTickMark val="none"/>
        <c:minorTickMark val="none"/>
        <c:tickLblPos val="nextTo"/>
        <c:txPr>
          <a:bodyPr rot="0" vert="horz"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393444056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105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</c:dTable>
      <c:spPr>
        <a:noFill/>
        <a:ln w="25400">
          <a:noFill/>
        </a:ln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/>
    <c:pageMargins b="0.75000000000000611" l="0.70000000000000062" r="0.70000000000000062" t="0.750000000000006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CO" sz="1800" b="1" i="0" strike="noStrike">
                <a:solidFill>
                  <a:srgbClr val="000000"/>
                </a:solidFill>
                <a:latin typeface="Calibri"/>
                <a:cs typeface="Calibri"/>
              </a:rPr>
              <a:t>ESE HOSPITAL DEL SUR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CO" sz="1800" b="1" i="0" strike="noStrike">
                <a:solidFill>
                  <a:srgbClr val="000000"/>
                </a:solidFill>
                <a:latin typeface="Calibri"/>
                <a:cs typeface="Calibri"/>
              </a:rPr>
              <a:t>AVANCE PROMEDIO BSC PLAN DE DESARROLLO PERSPECTIVA DEL CLIENTE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CO" sz="1800" b="1" i="0" strike="noStrike">
                <a:solidFill>
                  <a:srgbClr val="000000"/>
                </a:solidFill>
                <a:latin typeface="Calibri"/>
                <a:cs typeface="Calibri"/>
              </a:rPr>
              <a:t>VIGENCIA ACUMULADA SEMESTRE I DE 201</a:t>
            </a:r>
          </a:p>
        </c:rich>
      </c:tx>
      <c:overlay val="0"/>
      <c:spPr>
        <a:solidFill>
          <a:srgbClr val="FFFFCC"/>
        </a:solidFill>
      </c:spPr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'2.CLIENTE'!$AH$9</c:f>
              <c:strCache>
                <c:ptCount val="1"/>
                <c:pt idx="0">
                  <c:v>AVANCE ACUMULADO PROMEDIO SEMESTRAL - JUNIO DE 2014</c:v>
                </c:pt>
              </c:strCache>
            </c:strRef>
          </c:tx>
          <c:invertIfNegative val="0"/>
          <c:val>
            <c:numRef>
              <c:f>'2.CLIENTE'!$AH$11:$AH$19</c:f>
              <c:numCache>
                <c:formatCode>0%</c:formatCode>
                <c:ptCount val="9"/>
                <c:pt idx="0">
                  <c:v>0.96781428571428574</c:v>
                </c:pt>
                <c:pt idx="1">
                  <c:v>0.92657142857142849</c:v>
                </c:pt>
                <c:pt idx="2">
                  <c:v>1</c:v>
                </c:pt>
                <c:pt idx="3">
                  <c:v>1</c:v>
                </c:pt>
                <c:pt idx="4">
                  <c:v>0.98571428571428577</c:v>
                </c:pt>
                <c:pt idx="5">
                  <c:v>0.70300000000000007</c:v>
                </c:pt>
                <c:pt idx="6">
                  <c:v>0.84299999999999986</c:v>
                </c:pt>
                <c:pt idx="7">
                  <c:v>0.98048571428571429</c:v>
                </c:pt>
                <c:pt idx="8">
                  <c:v>0.94977142857142849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'2.CLIENTE'!$F$11:$F$19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470D-47EF-9FAC-27EA018BBE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92490176"/>
        <c:axId val="392495664"/>
        <c:axId val="0"/>
      </c:bar3DChart>
      <c:catAx>
        <c:axId val="392490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392495664"/>
        <c:crosses val="autoZero"/>
        <c:auto val="1"/>
        <c:lblAlgn val="ctr"/>
        <c:lblOffset val="100"/>
        <c:noMultiLvlLbl val="0"/>
      </c:catAx>
      <c:valAx>
        <c:axId val="39249566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6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s-CO"/>
                  <a:t>Porcentaje de Avance</a:t>
                </a:r>
              </a:p>
            </c:rich>
          </c:tx>
          <c:overlay val="0"/>
        </c:title>
        <c:numFmt formatCode="0%" sourceLinked="0"/>
        <c:majorTickMark val="none"/>
        <c:minorTickMark val="none"/>
        <c:tickLblPos val="nextTo"/>
        <c:txPr>
          <a:bodyPr rot="0" vert="horz"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392490176"/>
        <c:crosses val="autoZero"/>
        <c:crossBetween val="between"/>
      </c:valAx>
      <c:dTable>
        <c:showHorzBorder val="1"/>
        <c:showVertBorder val="1"/>
        <c:showOutline val="1"/>
        <c:showKeys val="1"/>
      </c:dTable>
      <c:spPr>
        <a:solidFill>
          <a:srgbClr val="FFFFCC"/>
        </a:solidFill>
        <a:ln w="25400">
          <a:noFill/>
        </a:ln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/>
    <c:pageMargins b="0.75000000000000633" l="0.70000000000000062" r="0.70000000000000062" t="0.75000000000000633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CO" sz="1800" b="1" i="0" strike="noStrike">
                <a:solidFill>
                  <a:srgbClr val="000000"/>
                </a:solidFill>
                <a:latin typeface="Calibri"/>
                <a:cs typeface="Calibri"/>
              </a:rPr>
              <a:t>ESE HOSPITAL DEL SUR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CO" sz="1800" b="1" i="0" strike="noStrike">
                <a:solidFill>
                  <a:srgbClr val="000000"/>
                </a:solidFill>
                <a:latin typeface="Calibri"/>
                <a:cs typeface="Calibri"/>
              </a:rPr>
              <a:t>AVANCE PROMEDIO BSC PLAN DE DESARROLLO PERSPECTIVA DEL CLIENTE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CO" sz="1800" b="1" i="0" strike="noStrike">
                <a:solidFill>
                  <a:srgbClr val="000000"/>
                </a:solidFill>
                <a:latin typeface="Calibri"/>
                <a:cs typeface="Calibri"/>
              </a:rPr>
              <a:t>SEGUIMIENTO SEMESTRAL</a:t>
            </a:r>
          </a:p>
        </c:rich>
      </c:tx>
      <c:overlay val="0"/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'2.CLIENTE'!$Y$10</c:f>
              <c:strCache>
                <c:ptCount val="1"/>
                <c:pt idx="0">
                  <c:v>SEM 1 - DIC
2016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val>
            <c:numRef>
              <c:f>'2.CLIENTE'!$Y$11:$Y$19</c:f>
              <c:numCache>
                <c:formatCode>0%</c:formatCode>
                <c:ptCount val="9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0.94</c:v>
                </c:pt>
                <c:pt idx="6">
                  <c:v>1</c:v>
                </c:pt>
                <c:pt idx="7">
                  <c:v>0.97340000000000004</c:v>
                </c:pt>
                <c:pt idx="8">
                  <c:v>0.9204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'2.CLIENTE'!$F$11:$F$19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1859-448B-AF8B-9F3CD27ADF78}"/>
            </c:ext>
          </c:extLst>
        </c:ser>
        <c:ser>
          <c:idx val="1"/>
          <c:order val="1"/>
          <c:tx>
            <c:strRef>
              <c:f>'2.CLIENTE'!$Z$10</c:f>
              <c:strCache>
                <c:ptCount val="1"/>
                <c:pt idx="0">
                  <c:v>SEM 2 - JUNIO 2017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val>
            <c:numRef>
              <c:f>'2.CLIENTE'!$AA$11:$AA$19</c:f>
              <c:numCache>
                <c:formatCode>0%</c:formatCode>
                <c:ptCount val="9"/>
                <c:pt idx="0">
                  <c:v>0.98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0.94</c:v>
                </c:pt>
                <c:pt idx="5">
                  <c:v>0.96</c:v>
                </c:pt>
                <c:pt idx="6">
                  <c:v>0.9</c:v>
                </c:pt>
                <c:pt idx="7">
                  <c:v>0.98</c:v>
                </c:pt>
                <c:pt idx="8">
                  <c:v>0.91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'2.CLIENTE'!$F$11:$F$19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1859-448B-AF8B-9F3CD27ADF78}"/>
            </c:ext>
          </c:extLst>
        </c:ser>
        <c:ser>
          <c:idx val="2"/>
          <c:order val="2"/>
          <c:tx>
            <c:strRef>
              <c:f>'2.CLIENTE'!$AA$10</c:f>
              <c:strCache>
                <c:ptCount val="1"/>
                <c:pt idx="0">
                  <c:v>SEM 3 - DIC 2017</c:v>
                </c:pt>
              </c:strCache>
            </c:strRef>
          </c:tx>
          <c:spPr>
            <a:solidFill>
              <a:srgbClr val="FFFF00"/>
            </a:solidFill>
          </c:spPr>
          <c:invertIfNegative val="0"/>
          <c:val>
            <c:numRef>
              <c:f>'2.CLIENTE'!#REF!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'2.CLIENTE'!$F$11:$F$19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1859-448B-AF8B-9F3CD27ADF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92490568"/>
        <c:axId val="392490960"/>
        <c:axId val="0"/>
      </c:bar3DChart>
      <c:catAx>
        <c:axId val="392490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392490960"/>
        <c:crosses val="autoZero"/>
        <c:auto val="1"/>
        <c:lblAlgn val="ctr"/>
        <c:lblOffset val="100"/>
        <c:noMultiLvlLbl val="0"/>
      </c:catAx>
      <c:valAx>
        <c:axId val="39249096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s-CO"/>
                  <a:t>PORCENTAJE DE AVANCE</a:t>
                </a:r>
              </a:p>
            </c:rich>
          </c:tx>
          <c:overlay val="0"/>
        </c:title>
        <c:numFmt formatCode="0%" sourceLinked="0"/>
        <c:majorTickMark val="none"/>
        <c:minorTickMark val="none"/>
        <c:tickLblPos val="nextTo"/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392490568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105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</c:dTable>
      <c:spPr>
        <a:noFill/>
        <a:ln w="25400">
          <a:noFill/>
        </a:ln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/>
    <c:pageMargins b="0.75000000000000611" l="0.70000000000000062" r="0.70000000000000062" t="0.750000000000006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CO" sz="1800" b="1" i="0" strike="noStrike">
                <a:solidFill>
                  <a:srgbClr val="000000"/>
                </a:solidFill>
                <a:latin typeface="Calibri"/>
                <a:cs typeface="Calibri"/>
              </a:rPr>
              <a:t>ESE HOSPITAL DEL SUR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CO" sz="1800" b="1" i="0" strike="noStrike">
                <a:solidFill>
                  <a:srgbClr val="000000"/>
                </a:solidFill>
                <a:latin typeface="Calibri"/>
                <a:cs typeface="Calibri"/>
              </a:rPr>
              <a:t>AVANCE PROMEDIO BSC PLAN DE DESARROLLO PERSPECTIVA PROCESOS INTERNOS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CO" sz="1800" b="1" i="0" strike="noStrike">
                <a:solidFill>
                  <a:srgbClr val="000000"/>
                </a:solidFill>
                <a:latin typeface="Calibri"/>
                <a:cs typeface="Calibri"/>
              </a:rPr>
              <a:t>VIGENCIA ACUMULADA SEMESTRE I DE 2014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CO" sz="1800" b="1" i="0" strike="noStrike">
                <a:solidFill>
                  <a:srgbClr val="000000"/>
                </a:solidFill>
                <a:latin typeface="Calibri"/>
                <a:cs typeface="Calibri"/>
              </a:rPr>
              <a:t>AVANCE PROMEDIO (3 SEM - 31.12.2013)</a:t>
            </a:r>
          </a:p>
        </c:rich>
      </c:tx>
      <c:overlay val="0"/>
      <c:spPr>
        <a:solidFill>
          <a:srgbClr val="FFFFCC"/>
        </a:solidFill>
      </c:spPr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'3.PROCESOS INTERNOS'!$AH$9</c:f>
              <c:strCache>
                <c:ptCount val="1"/>
                <c:pt idx="0">
                  <c:v>AVANCE ACUMULADO PROMEDIO SEMESTRAL - </c:v>
                </c:pt>
              </c:strCache>
            </c:strRef>
          </c:tx>
          <c:invertIfNegative val="0"/>
          <c:val>
            <c:numRef>
              <c:f>'3.PROCESOS INTERNOS'!$AH$9:$AH$16</c:f>
              <c:numCache>
                <c:formatCode>General</c:formatCode>
                <c:ptCount val="8"/>
                <c:pt idx="0">
                  <c:v>0</c:v>
                </c:pt>
                <c:pt idx="2" formatCode="0%">
                  <c:v>1</c:v>
                </c:pt>
                <c:pt idx="3" formatCode="0%">
                  <c:v>0.94761428571428574</c:v>
                </c:pt>
                <c:pt idx="4" formatCode="0%">
                  <c:v>0.96967142857142863</c:v>
                </c:pt>
                <c:pt idx="5" formatCode="0%">
                  <c:v>0.83371999999999991</c:v>
                </c:pt>
                <c:pt idx="6" formatCode="0%">
                  <c:v>0.89459999999999995</c:v>
                </c:pt>
                <c:pt idx="7" formatCode="0%">
                  <c:v>0.98571428571428577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9C-47D1-A72D-9DC8CB7A1C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92495272"/>
        <c:axId val="392489000"/>
        <c:axId val="0"/>
      </c:bar3DChart>
      <c:catAx>
        <c:axId val="392495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392489000"/>
        <c:crosses val="autoZero"/>
        <c:auto val="1"/>
        <c:lblAlgn val="ctr"/>
        <c:lblOffset val="100"/>
        <c:noMultiLvlLbl val="0"/>
      </c:catAx>
      <c:valAx>
        <c:axId val="39248900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s-CO"/>
                  <a:t>PORCENTAJE DE AVANCE</a:t>
                </a:r>
              </a:p>
            </c:rich>
          </c:tx>
          <c:layout>
            <c:manualLayout>
              <c:xMode val="edge"/>
              <c:yMode val="edge"/>
              <c:x val="0.10281624424955672"/>
              <c:y val="0.55723196178085266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392495272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</c:dTable>
      <c:spPr>
        <a:solidFill>
          <a:srgbClr val="FFFFCC"/>
        </a:solidFill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/>
    <c:pageMargins b="0.75000000000000588" l="0.70000000000000062" r="0.70000000000000062" t="0.75000000000000588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CO" sz="1800" b="1" i="0" strike="noStrike">
                <a:solidFill>
                  <a:srgbClr val="000000"/>
                </a:solidFill>
                <a:latin typeface="Calibri"/>
                <a:cs typeface="Calibri"/>
              </a:rPr>
              <a:t>ESE HOSPITAL DEL SUR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CO" sz="1800" b="1" i="0" strike="noStrike">
                <a:solidFill>
                  <a:srgbClr val="000000"/>
                </a:solidFill>
                <a:latin typeface="Calibri"/>
                <a:cs typeface="Calibri"/>
              </a:rPr>
              <a:t>AVANCE PROMEDIO BSC PLAN DE DESARROLLO PERSPECTIVA PROCESOS INTERNOS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CO" sz="1800" b="1" i="0" strike="noStrike">
                <a:solidFill>
                  <a:srgbClr val="000000"/>
                </a:solidFill>
                <a:latin typeface="Calibri"/>
                <a:cs typeface="Calibri"/>
              </a:rPr>
              <a:t>SEGUIMIENTO SEMESTRAL</a:t>
            </a:r>
          </a:p>
        </c:rich>
      </c:tx>
      <c:overlay val="0"/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'3.PROCESOS INTERNOS'!$Y$10</c:f>
              <c:strCache>
                <c:ptCount val="1"/>
                <c:pt idx="0">
                  <c:v>SEM 1 - DIC
2016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val>
            <c:numRef>
              <c:f>'3.PROCESOS INTERNOS'!$Y$11:$Y$16</c:f>
              <c:numCache>
                <c:formatCode>0%</c:formatCode>
                <c:ptCount val="6"/>
                <c:pt idx="0">
                  <c:v>1</c:v>
                </c:pt>
                <c:pt idx="1">
                  <c:v>0.83330000000000004</c:v>
                </c:pt>
                <c:pt idx="2">
                  <c:v>0.92769999999999997</c:v>
                </c:pt>
                <c:pt idx="3">
                  <c:v>0.87360000000000004</c:v>
                </c:pt>
                <c:pt idx="4">
                  <c:v>0.71419999999999995</c:v>
                </c:pt>
                <c:pt idx="5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'3.PROCESOS INTERNOS'!$F$11:$F$16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C905-4F23-8CFD-C3922F456EF3}"/>
            </c:ext>
          </c:extLst>
        </c:ser>
        <c:ser>
          <c:idx val="1"/>
          <c:order val="1"/>
          <c:tx>
            <c:strRef>
              <c:f>'3.PROCESOS INTERNOS'!$Z$10</c:f>
              <c:strCache>
                <c:ptCount val="1"/>
                <c:pt idx="0">
                  <c:v>SEM 2 - JUNIO 2017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val>
            <c:numRef>
              <c:f>'3.PROCESOS INTERNOS'!$Z$11:$Z$16</c:f>
              <c:numCache>
                <c:formatCode>0%</c:formatCode>
                <c:ptCount val="6"/>
                <c:pt idx="0">
                  <c:v>1</c:v>
                </c:pt>
                <c:pt idx="1">
                  <c:v>1</c:v>
                </c:pt>
                <c:pt idx="2">
                  <c:v>0.92</c:v>
                </c:pt>
                <c:pt idx="3">
                  <c:v>0.88</c:v>
                </c:pt>
                <c:pt idx="4">
                  <c:v>1</c:v>
                </c:pt>
                <c:pt idx="5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'3.PROCESOS INTERNOS'!$F$11:$F$16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C905-4F23-8CFD-C3922F456EF3}"/>
            </c:ext>
          </c:extLst>
        </c:ser>
        <c:ser>
          <c:idx val="2"/>
          <c:order val="2"/>
          <c:tx>
            <c:strRef>
              <c:f>'3.PROCESOS INTERNOS'!$AA$10</c:f>
              <c:strCache>
                <c:ptCount val="1"/>
                <c:pt idx="0">
                  <c:v>SEM 3 - DIC 2017</c:v>
                </c:pt>
              </c:strCache>
            </c:strRef>
          </c:tx>
          <c:spPr>
            <a:solidFill>
              <a:srgbClr val="FFFF00"/>
            </a:solidFill>
          </c:spPr>
          <c:invertIfNegative val="0"/>
          <c:val>
            <c:numRef>
              <c:f>'3.PROCESOS INTERNOS'!$AA$11:$AA$16</c:f>
              <c:numCache>
                <c:formatCode>0%</c:formatCode>
                <c:ptCount val="6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0.94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'3.PROCESOS INTERNOS'!$F$11:$F$16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C905-4F23-8CFD-C3922F456E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37344328"/>
        <c:axId val="397620752"/>
        <c:axId val="0"/>
      </c:bar3DChart>
      <c:catAx>
        <c:axId val="337344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397620752"/>
        <c:crosses val="autoZero"/>
        <c:auto val="1"/>
        <c:lblAlgn val="ctr"/>
        <c:lblOffset val="100"/>
        <c:noMultiLvlLbl val="0"/>
      </c:catAx>
      <c:valAx>
        <c:axId val="39762075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s-CO"/>
                  <a:t>PORCENTAJE DE AVANCE</a:t>
                </a:r>
              </a:p>
            </c:rich>
          </c:tx>
          <c:overlay val="0"/>
        </c:title>
        <c:numFmt formatCode="0%" sourceLinked="0"/>
        <c:majorTickMark val="none"/>
        <c:minorTickMark val="none"/>
        <c:tickLblPos val="nextTo"/>
        <c:txPr>
          <a:bodyPr rot="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337344328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</c:dTable>
      <c:spPr>
        <a:noFill/>
        <a:ln w="25400">
          <a:noFill/>
        </a:ln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/>
    <c:pageMargins b="0.75000000000000611" l="0.70000000000000062" r="0.70000000000000062" t="0.7500000000000061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CO" sz="1800" b="1" i="0" strike="noStrike">
                <a:solidFill>
                  <a:srgbClr val="000000"/>
                </a:solidFill>
                <a:latin typeface="Calibri"/>
                <a:cs typeface="Calibri"/>
              </a:rPr>
              <a:t>ESE HOSPITAL DEL SUR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CO" sz="1800" b="1" i="0" strike="noStrike">
                <a:solidFill>
                  <a:srgbClr val="000000"/>
                </a:solidFill>
                <a:latin typeface="Calibri"/>
                <a:cs typeface="Calibri"/>
              </a:rPr>
              <a:t>AVANCE PROMEDIO BSC PLAN DE DESARROLLO PERSPECTIVA APRENDIZAJE E INNOVACION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CO" sz="1800" b="1" i="0" strike="noStrike">
                <a:solidFill>
                  <a:srgbClr val="000000"/>
                </a:solidFill>
                <a:latin typeface="Calibri"/>
                <a:cs typeface="Calibri"/>
              </a:rPr>
              <a:t>VIGENCIA ACUMULADA SEMESTRE I DE 2014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CO" sz="1800" b="1" i="0" strike="noStrike">
                <a:solidFill>
                  <a:srgbClr val="000000"/>
                </a:solidFill>
                <a:latin typeface="Calibri"/>
                <a:cs typeface="Calibri"/>
              </a:rPr>
              <a:t>AVANCE PROMEDIO (3 SEM - 31.12.2013)</a:t>
            </a:r>
          </a:p>
        </c:rich>
      </c:tx>
      <c:overlay val="0"/>
      <c:spPr>
        <a:solidFill>
          <a:srgbClr val="FFFFCC"/>
        </a:solidFill>
      </c:spPr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'4.APRENDIZAJE.INNOVACION'!$AH$9</c:f>
              <c:strCache>
                <c:ptCount val="1"/>
                <c:pt idx="0">
                  <c:v>AVANCE ACUMULADO PROMEDIO SEMESTRAL - DIC - 2017</c:v>
                </c:pt>
              </c:strCache>
            </c:strRef>
          </c:tx>
          <c:invertIfNegative val="0"/>
          <c:val>
            <c:numRef>
              <c:f>'4.APRENDIZAJE.INNOVACION'!$AH$11:$AH$13</c:f>
              <c:numCache>
                <c:formatCode>0%</c:formatCode>
                <c:ptCount val="3"/>
                <c:pt idx="0">
                  <c:v>1</c:v>
                </c:pt>
                <c:pt idx="1">
                  <c:v>0.87153333333333338</c:v>
                </c:pt>
                <c:pt idx="2">
                  <c:v>0.98999999999999988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'4.APRENDIZAJE.INNOVACION'!$F$11:$F$13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1ECA-43BE-A385-2259C8A45D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97619576"/>
        <c:axId val="397619968"/>
        <c:axId val="0"/>
      </c:bar3DChart>
      <c:catAx>
        <c:axId val="3976195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397619968"/>
        <c:crosses val="autoZero"/>
        <c:auto val="1"/>
        <c:lblAlgn val="ctr"/>
        <c:lblOffset val="100"/>
        <c:noMultiLvlLbl val="0"/>
      </c:catAx>
      <c:valAx>
        <c:axId val="39761996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s-CO"/>
                  <a:t>PORCENTAJE DE AVANCE</a:t>
                </a:r>
              </a:p>
            </c:rich>
          </c:tx>
          <c:layout>
            <c:manualLayout>
              <c:xMode val="edge"/>
              <c:yMode val="edge"/>
              <c:x val="5.089053181329526E-2"/>
              <c:y val="0.44301339819433566"/>
            </c:manualLayout>
          </c:layout>
          <c:overlay val="0"/>
        </c:title>
        <c:numFmt formatCode="0%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397619576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800" b="0" i="0" u="none" strike="noStrike" baseline="0">
                <a:solidFill>
                  <a:srgbClr val="000000"/>
                </a:solidFill>
                <a:latin typeface="Arial" pitchFamily="34" charset="0"/>
                <a:ea typeface="Calibri"/>
                <a:cs typeface="Arial" pitchFamily="34" charset="0"/>
              </a:defRPr>
            </a:pPr>
            <a:endParaRPr lang="es-CO"/>
          </a:p>
        </c:txPr>
      </c:dTable>
      <c:spPr>
        <a:solidFill>
          <a:srgbClr val="FFFFCC"/>
        </a:solidFill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/>
    <c:pageMargins b="0.75000000000000611" l="0.70000000000000062" r="0.70000000000000062" t="0.7500000000000061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CO" sz="1800" b="1" i="0" strike="noStrike">
                <a:solidFill>
                  <a:srgbClr val="000000"/>
                </a:solidFill>
                <a:latin typeface="Calibri"/>
                <a:cs typeface="Calibri"/>
              </a:rPr>
              <a:t>ESE HOSPITAL DEL SUR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CO" sz="1800" b="1" i="0" strike="noStrike">
                <a:solidFill>
                  <a:srgbClr val="000000"/>
                </a:solidFill>
                <a:latin typeface="Calibri"/>
                <a:cs typeface="Calibri"/>
              </a:rPr>
              <a:t>AVANCE PROMEDIO BSC PLAN DE DESARROLLO PERSPECTIVA APRENDIZAJE E INNOVACION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CO" sz="1800" b="1" i="0" strike="noStrike">
                <a:solidFill>
                  <a:srgbClr val="000000"/>
                </a:solidFill>
                <a:latin typeface="Calibri"/>
                <a:cs typeface="Calibri"/>
              </a:rPr>
              <a:t>SEGUIMIENTO SEMESTRAL</a:t>
            </a:r>
          </a:p>
        </c:rich>
      </c:tx>
      <c:overlay val="0"/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'4.APRENDIZAJE.INNOVACION'!$Y$10</c:f>
              <c:strCache>
                <c:ptCount val="1"/>
                <c:pt idx="0">
                  <c:v>SEM 1 - DIC
2016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val>
            <c:numRef>
              <c:f>'4.APRENDIZAJE.INNOVACION'!$Z$11:$Z$13</c:f>
              <c:numCache>
                <c:formatCode>0%</c:formatCode>
                <c:ptCount val="3"/>
                <c:pt idx="0">
                  <c:v>1</c:v>
                </c:pt>
                <c:pt idx="1">
                  <c:v>0.77</c:v>
                </c:pt>
                <c:pt idx="2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'4.APRENDIZAJE.INNOVACION'!$F$11:$F$13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9AB3-45BF-92D2-49AFB04AA619}"/>
            </c:ext>
          </c:extLst>
        </c:ser>
        <c:ser>
          <c:idx val="1"/>
          <c:order val="1"/>
          <c:tx>
            <c:strRef>
              <c:f>'4.APRENDIZAJE.INNOVACION'!$Z$10</c:f>
              <c:strCache>
                <c:ptCount val="1"/>
                <c:pt idx="0">
                  <c:v>SEM 2 - JUNIO 2017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val>
            <c:numRef>
              <c:f>'4.APRENDIZAJE.INNOVACION'!$AA$11:$AA$13</c:f>
              <c:numCache>
                <c:formatCode>0%</c:formatCode>
                <c:ptCount val="3"/>
                <c:pt idx="0">
                  <c:v>1</c:v>
                </c:pt>
                <c:pt idx="1">
                  <c:v>0.78</c:v>
                </c:pt>
                <c:pt idx="2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'4.APRENDIZAJE.INNOVACION'!$F$11:$F$13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9AB3-45BF-92D2-49AFB04AA619}"/>
            </c:ext>
          </c:extLst>
        </c:ser>
        <c:ser>
          <c:idx val="2"/>
          <c:order val="2"/>
          <c:tx>
            <c:strRef>
              <c:f>'4.APRENDIZAJE.INNOVACION'!$AA$10</c:f>
              <c:strCache>
                <c:ptCount val="1"/>
                <c:pt idx="0">
                  <c:v>SEM 3 - DIC 2017</c:v>
                </c:pt>
              </c:strCache>
            </c:strRef>
          </c:tx>
          <c:spPr>
            <a:solidFill>
              <a:srgbClr val="FFFF00"/>
            </a:solidFill>
          </c:spPr>
          <c:invertIfNegative val="0"/>
          <c:val>
            <c:numRef>
              <c:f>'4.APRENDIZAJE.INNOVACION'!$AB$11:$AB$13</c:f>
              <c:numCache>
                <c:formatCode>0%</c:formatCode>
                <c:ptCount val="3"/>
                <c:pt idx="0">
                  <c:v>1</c:v>
                </c:pt>
                <c:pt idx="1">
                  <c:v>0.85</c:v>
                </c:pt>
                <c:pt idx="2">
                  <c:v>0.96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'4.APRENDIZAJE.INNOVACION'!$F$11:$F$13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9AB3-45BF-92D2-49AFB04AA6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97623888"/>
        <c:axId val="397625848"/>
        <c:axId val="0"/>
      </c:bar3DChart>
      <c:catAx>
        <c:axId val="3976238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397625848"/>
        <c:crosses val="autoZero"/>
        <c:auto val="1"/>
        <c:lblAlgn val="ctr"/>
        <c:lblOffset val="100"/>
        <c:noMultiLvlLbl val="0"/>
      </c:catAx>
      <c:valAx>
        <c:axId val="39762584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s-CO"/>
                  <a:t>PORCENTAJE DE AVANCE</a:t>
                </a:r>
              </a:p>
            </c:rich>
          </c:tx>
          <c:overlay val="0"/>
        </c:title>
        <c:numFmt formatCode="0%" sourceLinked="0"/>
        <c:majorTickMark val="none"/>
        <c:minorTickMark val="none"/>
        <c:tickLblPos val="nextTo"/>
        <c:txPr>
          <a:bodyPr rot="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397623888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</c:dTable>
      <c:spPr>
        <a:noFill/>
        <a:ln w="25400">
          <a:noFill/>
        </a:ln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/>
    <c:pageMargins b="0.75000000000000611" l="0.70000000000000062" r="0.70000000000000062" t="0.75000000000000611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image" Target="../media/image2.jpeg"/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image" Target="../media/image2.jpeg"/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4.xml"/><Relationship Id="rId2" Type="http://schemas.openxmlformats.org/officeDocument/2006/relationships/chart" Target="../charts/chart13.xml"/><Relationship Id="rId1" Type="http://schemas.openxmlformats.org/officeDocument/2006/relationships/chart" Target="../charts/chart12.xml"/><Relationship Id="rId4" Type="http://schemas.openxmlformats.org/officeDocument/2006/relationships/chart" Target="../charts/chart15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133</xdr:row>
      <xdr:rowOff>161925</xdr:rowOff>
    </xdr:from>
    <xdr:to>
      <xdr:col>34</xdr:col>
      <xdr:colOff>200025</xdr:colOff>
      <xdr:row>167</xdr:row>
      <xdr:rowOff>85725</xdr:rowOff>
    </xdr:to>
    <xdr:graphicFrame macro="">
      <xdr:nvGraphicFramePr>
        <xdr:cNvPr id="1091" name="5 Gráfico">
          <a:extLst>
            <a:ext uri="{FF2B5EF4-FFF2-40B4-BE49-F238E27FC236}">
              <a16:creationId xmlns:a16="http://schemas.microsoft.com/office/drawing/2014/main" id="{00000000-0008-0000-0000-000043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285751</xdr:colOff>
      <xdr:row>0</xdr:row>
      <xdr:rowOff>104775</xdr:rowOff>
    </xdr:from>
    <xdr:to>
      <xdr:col>31</xdr:col>
      <xdr:colOff>590550</xdr:colOff>
      <xdr:row>6</xdr:row>
      <xdr:rowOff>104774</xdr:rowOff>
    </xdr:to>
    <xdr:pic>
      <xdr:nvPicPr>
        <xdr:cNvPr id="2400" name="Picture 1" descr="LOGO-COLOR-HOSPITAL-DEL-SUR[1]">
          <a:extLst>
            <a:ext uri="{FF2B5EF4-FFF2-40B4-BE49-F238E27FC236}">
              <a16:creationId xmlns:a16="http://schemas.microsoft.com/office/drawing/2014/main" id="{00000000-0008-0000-0100-000060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526001" y="104775"/>
          <a:ext cx="1657349" cy="11810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485775</xdr:colOff>
      <xdr:row>24</xdr:row>
      <xdr:rowOff>95250</xdr:rowOff>
    </xdr:from>
    <xdr:to>
      <xdr:col>27</xdr:col>
      <xdr:colOff>647700</xdr:colOff>
      <xdr:row>78</xdr:row>
      <xdr:rowOff>95250</xdr:rowOff>
    </xdr:to>
    <xdr:graphicFrame macro="">
      <xdr:nvGraphicFramePr>
        <xdr:cNvPr id="2401" name="15 Gráfico">
          <a:extLst>
            <a:ext uri="{FF2B5EF4-FFF2-40B4-BE49-F238E27FC236}">
              <a16:creationId xmlns:a16="http://schemas.microsoft.com/office/drawing/2014/main" id="{00000000-0008-0000-0100-00006109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447675</xdr:colOff>
      <xdr:row>80</xdr:row>
      <xdr:rowOff>47625</xdr:rowOff>
    </xdr:from>
    <xdr:to>
      <xdr:col>27</xdr:col>
      <xdr:colOff>571500</xdr:colOff>
      <xdr:row>130</xdr:row>
      <xdr:rowOff>123825</xdr:rowOff>
    </xdr:to>
    <xdr:graphicFrame macro="">
      <xdr:nvGraphicFramePr>
        <xdr:cNvPr id="2402" name="5 Gráfico">
          <a:extLst>
            <a:ext uri="{FF2B5EF4-FFF2-40B4-BE49-F238E27FC236}">
              <a16:creationId xmlns:a16="http://schemas.microsoft.com/office/drawing/2014/main" id="{00000000-0008-0000-0100-00006209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</xdr:colOff>
      <xdr:row>23</xdr:row>
      <xdr:rowOff>0</xdr:rowOff>
    </xdr:from>
    <xdr:to>
      <xdr:col>27</xdr:col>
      <xdr:colOff>0</xdr:colOff>
      <xdr:row>75</xdr:row>
      <xdr:rowOff>28575</xdr:rowOff>
    </xdr:to>
    <xdr:graphicFrame macro="">
      <xdr:nvGraphicFramePr>
        <xdr:cNvPr id="3295" name="15 Gráfico">
          <a:extLst>
            <a:ext uri="{FF2B5EF4-FFF2-40B4-BE49-F238E27FC236}">
              <a16:creationId xmlns:a16="http://schemas.microsoft.com/office/drawing/2014/main" id="{00000000-0008-0000-0200-0000DF0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29</xdr:col>
      <xdr:colOff>996044</xdr:colOff>
      <xdr:row>0</xdr:row>
      <xdr:rowOff>136071</xdr:rowOff>
    </xdr:from>
    <xdr:to>
      <xdr:col>31</xdr:col>
      <xdr:colOff>1061357</xdr:colOff>
      <xdr:row>7</xdr:row>
      <xdr:rowOff>136071</xdr:rowOff>
    </xdr:to>
    <xdr:pic>
      <xdr:nvPicPr>
        <xdr:cNvPr id="3296" name="Picture 1" descr="LOGO-COLOR-HOSPITAL-DEL-SUR[1]">
          <a:extLst>
            <a:ext uri="{FF2B5EF4-FFF2-40B4-BE49-F238E27FC236}">
              <a16:creationId xmlns:a16="http://schemas.microsoft.com/office/drawing/2014/main" id="{00000000-0008-0000-0200-0000E0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1706115" y="136071"/>
          <a:ext cx="1915885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0</xdr:colOff>
      <xdr:row>78</xdr:row>
      <xdr:rowOff>0</xdr:rowOff>
    </xdr:from>
    <xdr:to>
      <xdr:col>26</xdr:col>
      <xdr:colOff>400050</xdr:colOff>
      <xdr:row>120</xdr:row>
      <xdr:rowOff>19050</xdr:rowOff>
    </xdr:to>
    <xdr:graphicFrame macro="">
      <xdr:nvGraphicFramePr>
        <xdr:cNvPr id="3297" name="5 Gráfico">
          <a:extLst>
            <a:ext uri="{FF2B5EF4-FFF2-40B4-BE49-F238E27FC236}">
              <a16:creationId xmlns:a16="http://schemas.microsoft.com/office/drawing/2014/main" id="{00000000-0008-0000-0200-0000E10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19</xdr:row>
      <xdr:rowOff>133350</xdr:rowOff>
    </xdr:from>
    <xdr:to>
      <xdr:col>27</xdr:col>
      <xdr:colOff>0</xdr:colOff>
      <xdr:row>89</xdr:row>
      <xdr:rowOff>31750</xdr:rowOff>
    </xdr:to>
    <xdr:graphicFrame macro="">
      <xdr:nvGraphicFramePr>
        <xdr:cNvPr id="4316" name="1 Gráfico">
          <a:extLst>
            <a:ext uri="{FF2B5EF4-FFF2-40B4-BE49-F238E27FC236}">
              <a16:creationId xmlns:a16="http://schemas.microsoft.com/office/drawing/2014/main" id="{00000000-0008-0000-0300-0000DC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30</xdr:col>
      <xdr:colOff>517073</xdr:colOff>
      <xdr:row>0</xdr:row>
      <xdr:rowOff>40820</xdr:rowOff>
    </xdr:from>
    <xdr:to>
      <xdr:col>32</xdr:col>
      <xdr:colOff>27215</xdr:colOff>
      <xdr:row>7</xdr:row>
      <xdr:rowOff>163285</xdr:rowOff>
    </xdr:to>
    <xdr:pic>
      <xdr:nvPicPr>
        <xdr:cNvPr id="4317" name="Picture 1" descr="LOGO-COLOR-HOSPITAL-DEL-SUR[1]">
          <a:extLst>
            <a:ext uri="{FF2B5EF4-FFF2-40B4-BE49-F238E27FC236}">
              <a16:creationId xmlns:a16="http://schemas.microsoft.com/office/drawing/2014/main" id="{00000000-0008-0000-0300-0000DD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3023287" y="40820"/>
          <a:ext cx="1700892" cy="16464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0</xdr:colOff>
      <xdr:row>92</xdr:row>
      <xdr:rowOff>0</xdr:rowOff>
    </xdr:from>
    <xdr:to>
      <xdr:col>27</xdr:col>
      <xdr:colOff>0</xdr:colOff>
      <xdr:row>154</xdr:row>
      <xdr:rowOff>142875</xdr:rowOff>
    </xdr:to>
    <xdr:graphicFrame macro="">
      <xdr:nvGraphicFramePr>
        <xdr:cNvPr id="4318" name="6 Gráfico">
          <a:extLst>
            <a:ext uri="{FF2B5EF4-FFF2-40B4-BE49-F238E27FC236}">
              <a16:creationId xmlns:a16="http://schemas.microsoft.com/office/drawing/2014/main" id="{00000000-0008-0000-0300-0000DE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16</xdr:row>
      <xdr:rowOff>0</xdr:rowOff>
    </xdr:from>
    <xdr:to>
      <xdr:col>32</xdr:col>
      <xdr:colOff>15875</xdr:colOff>
      <xdr:row>72</xdr:row>
      <xdr:rowOff>28575</xdr:rowOff>
    </xdr:to>
    <xdr:graphicFrame macro="">
      <xdr:nvGraphicFramePr>
        <xdr:cNvPr id="5338" name="3 Gráfico">
          <a:extLst>
            <a:ext uri="{FF2B5EF4-FFF2-40B4-BE49-F238E27FC236}">
              <a16:creationId xmlns:a16="http://schemas.microsoft.com/office/drawing/2014/main" id="{00000000-0008-0000-0400-0000DA1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0</xdr:colOff>
      <xdr:row>75</xdr:row>
      <xdr:rowOff>0</xdr:rowOff>
    </xdr:from>
    <xdr:to>
      <xdr:col>26</xdr:col>
      <xdr:colOff>647700</xdr:colOff>
      <xdr:row>126</xdr:row>
      <xdr:rowOff>152400</xdr:rowOff>
    </xdr:to>
    <xdr:graphicFrame macro="">
      <xdr:nvGraphicFramePr>
        <xdr:cNvPr id="5340" name="4 Gráfico">
          <a:extLst>
            <a:ext uri="{FF2B5EF4-FFF2-40B4-BE49-F238E27FC236}">
              <a16:creationId xmlns:a16="http://schemas.microsoft.com/office/drawing/2014/main" id="{00000000-0008-0000-0400-0000DC1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29</xdr:col>
      <xdr:colOff>746125</xdr:colOff>
      <xdr:row>1</xdr:row>
      <xdr:rowOff>0</xdr:rowOff>
    </xdr:from>
    <xdr:to>
      <xdr:col>31</xdr:col>
      <xdr:colOff>815975</xdr:colOff>
      <xdr:row>7</xdr:row>
      <xdr:rowOff>92075</xdr:rowOff>
    </xdr:to>
    <xdr:pic>
      <xdr:nvPicPr>
        <xdr:cNvPr id="5" name="Picture 1" descr="LOGO-COLOR-HOSPITAL-DEL-SUR[1]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1796375" y="158750"/>
          <a:ext cx="1958975" cy="1425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161925</xdr:colOff>
      <xdr:row>25</xdr:row>
      <xdr:rowOff>0</xdr:rowOff>
    </xdr:from>
    <xdr:to>
      <xdr:col>27</xdr:col>
      <xdr:colOff>0</xdr:colOff>
      <xdr:row>78</xdr:row>
      <xdr:rowOff>66675</xdr:rowOff>
    </xdr:to>
    <xdr:graphicFrame macro="">
      <xdr:nvGraphicFramePr>
        <xdr:cNvPr id="6362" name="1 Gráfico">
          <a:extLst>
            <a:ext uri="{FF2B5EF4-FFF2-40B4-BE49-F238E27FC236}">
              <a16:creationId xmlns:a16="http://schemas.microsoft.com/office/drawing/2014/main" id="{00000000-0008-0000-0500-0000DA1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238125</xdr:colOff>
      <xdr:row>80</xdr:row>
      <xdr:rowOff>95250</xdr:rowOff>
    </xdr:from>
    <xdr:to>
      <xdr:col>27</xdr:col>
      <xdr:colOff>0</xdr:colOff>
      <xdr:row>144</xdr:row>
      <xdr:rowOff>0</xdr:rowOff>
    </xdr:to>
    <xdr:graphicFrame macro="">
      <xdr:nvGraphicFramePr>
        <xdr:cNvPr id="6364" name="4 Gráfico">
          <a:extLst>
            <a:ext uri="{FF2B5EF4-FFF2-40B4-BE49-F238E27FC236}">
              <a16:creationId xmlns:a16="http://schemas.microsoft.com/office/drawing/2014/main" id="{00000000-0008-0000-0500-0000DC1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28</xdr:col>
      <xdr:colOff>680357</xdr:colOff>
      <xdr:row>0</xdr:row>
      <xdr:rowOff>149679</xdr:rowOff>
    </xdr:from>
    <xdr:to>
      <xdr:col>31</xdr:col>
      <xdr:colOff>938893</xdr:colOff>
      <xdr:row>7</xdr:row>
      <xdr:rowOff>136071</xdr:rowOff>
    </xdr:to>
    <xdr:pic>
      <xdr:nvPicPr>
        <xdr:cNvPr id="5" name="Picture 1" descr="LOGO-COLOR-HOSPITAL-DEL-SUR[1]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8492107" y="149679"/>
          <a:ext cx="2544536" cy="15103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43</xdr:row>
      <xdr:rowOff>104775</xdr:rowOff>
    </xdr:from>
    <xdr:to>
      <xdr:col>4</xdr:col>
      <xdr:colOff>57150</xdr:colOff>
      <xdr:row>65</xdr:row>
      <xdr:rowOff>85725</xdr:rowOff>
    </xdr:to>
    <xdr:graphicFrame macro="">
      <xdr:nvGraphicFramePr>
        <xdr:cNvPr id="47412" name="6 Gráfico">
          <a:extLst>
            <a:ext uri="{FF2B5EF4-FFF2-40B4-BE49-F238E27FC236}">
              <a16:creationId xmlns:a16="http://schemas.microsoft.com/office/drawing/2014/main" id="{00000000-0008-0000-0600-000034B9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333374</xdr:colOff>
      <xdr:row>84</xdr:row>
      <xdr:rowOff>142875</xdr:rowOff>
    </xdr:from>
    <xdr:to>
      <xdr:col>5</xdr:col>
      <xdr:colOff>178593</xdr:colOff>
      <xdr:row>113</xdr:row>
      <xdr:rowOff>57150</xdr:rowOff>
    </xdr:to>
    <xdr:graphicFrame macro="">
      <xdr:nvGraphicFramePr>
        <xdr:cNvPr id="47413" name="6 Gráfico">
          <a:extLst>
            <a:ext uri="{FF2B5EF4-FFF2-40B4-BE49-F238E27FC236}">
              <a16:creationId xmlns:a16="http://schemas.microsoft.com/office/drawing/2014/main" id="{00000000-0008-0000-0600-000035B9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59532</xdr:colOff>
      <xdr:row>14</xdr:row>
      <xdr:rowOff>142874</xdr:rowOff>
    </xdr:from>
    <xdr:to>
      <xdr:col>4</xdr:col>
      <xdr:colOff>0</xdr:colOff>
      <xdr:row>39</xdr:row>
      <xdr:rowOff>11906</xdr:rowOff>
    </xdr:to>
    <xdr:graphicFrame macro="">
      <xdr:nvGraphicFramePr>
        <xdr:cNvPr id="6" name="5 Gráfico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452436</xdr:colOff>
      <xdr:row>15</xdr:row>
      <xdr:rowOff>51197</xdr:rowOff>
    </xdr:from>
    <xdr:to>
      <xdr:col>9</xdr:col>
      <xdr:colOff>750092</xdr:colOff>
      <xdr:row>31</xdr:row>
      <xdr:rowOff>127397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161923</xdr:colOff>
      <xdr:row>1</xdr:row>
      <xdr:rowOff>52917</xdr:rowOff>
    </xdr:from>
    <xdr:to>
      <xdr:col>10</xdr:col>
      <xdr:colOff>613832</xdr:colOff>
      <xdr:row>22</xdr:row>
      <xdr:rowOff>42334</xdr:rowOff>
    </xdr:to>
    <xdr:graphicFrame macro="">
      <xdr:nvGraphicFramePr>
        <xdr:cNvPr id="4" name="3 Gráfico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30"/>
  <sheetViews>
    <sheetView showFormulas="1" showGridLines="0" topLeftCell="A19" zoomScale="70" zoomScaleNormal="70" workbookViewId="0">
      <selection activeCell="B63" sqref="B63"/>
    </sheetView>
  </sheetViews>
  <sheetFormatPr baseColWidth="10" defaultRowHeight="12.75" x14ac:dyDescent="0.2"/>
  <cols>
    <col min="1" max="1" width="8.140625" style="1" customWidth="1"/>
    <col min="2" max="2" width="41" style="1" customWidth="1"/>
    <col min="3" max="3" width="22.42578125" style="1" customWidth="1"/>
    <col min="4" max="4" width="13" style="9" customWidth="1"/>
    <col min="5" max="5" width="13.28515625" style="30" customWidth="1"/>
    <col min="6" max="6" width="8.140625" style="30" customWidth="1"/>
    <col min="7" max="7" width="10.42578125" style="30" customWidth="1"/>
    <col min="8" max="8" width="12.140625" style="91" customWidth="1"/>
    <col min="9" max="9" width="11.42578125" style="46" customWidth="1"/>
    <col min="10" max="10" width="8" style="30" customWidth="1"/>
    <col min="11" max="11" width="10.140625" style="30" customWidth="1"/>
    <col min="12" max="12" width="9.42578125" style="30" customWidth="1"/>
    <col min="13" max="13" width="8" style="30" customWidth="1"/>
    <col min="14" max="14" width="6.42578125" customWidth="1"/>
    <col min="15" max="15" width="8.42578125" customWidth="1"/>
    <col min="16" max="16" width="9.140625" customWidth="1"/>
    <col min="17" max="21" width="11.42578125" customWidth="1"/>
    <col min="22" max="22" width="8.7109375" customWidth="1"/>
    <col min="23" max="23" width="8.85546875" customWidth="1"/>
    <col min="24" max="24" width="10" customWidth="1"/>
  </cols>
  <sheetData>
    <row r="1" spans="1:24" x14ac:dyDescent="0.2">
      <c r="A1" s="701" t="s">
        <v>313</v>
      </c>
      <c r="B1" s="701"/>
      <c r="C1" s="701"/>
      <c r="D1" s="701"/>
      <c r="E1" s="701"/>
      <c r="F1" s="701"/>
      <c r="G1" s="701"/>
      <c r="H1" s="701"/>
      <c r="I1" s="701"/>
      <c r="J1" s="701"/>
      <c r="K1" s="701"/>
      <c r="L1" s="701"/>
      <c r="M1" s="701"/>
    </row>
    <row r="2" spans="1:24" ht="13.5" thickBot="1" x14ac:dyDescent="0.25">
      <c r="H2" s="169"/>
    </row>
    <row r="3" spans="1:24" ht="16.5" thickBot="1" x14ac:dyDescent="0.3">
      <c r="A3" s="689" t="s">
        <v>7</v>
      </c>
      <c r="C3" s="712" t="s">
        <v>191</v>
      </c>
      <c r="D3" s="691" t="s">
        <v>24</v>
      </c>
      <c r="E3" s="693" t="s">
        <v>9</v>
      </c>
      <c r="F3" s="702" t="s">
        <v>37</v>
      </c>
      <c r="G3" s="702"/>
      <c r="H3" s="702"/>
      <c r="I3" s="702"/>
      <c r="J3" s="702"/>
      <c r="K3" s="702"/>
      <c r="L3" s="702"/>
      <c r="M3" s="702"/>
      <c r="N3" s="687" t="s">
        <v>38</v>
      </c>
      <c r="O3" s="687"/>
      <c r="P3" s="687"/>
      <c r="Q3" s="687"/>
      <c r="R3" s="687"/>
      <c r="S3" s="687"/>
      <c r="T3" s="687"/>
      <c r="U3" s="688"/>
      <c r="V3" s="698" t="s">
        <v>197</v>
      </c>
      <c r="W3" s="699"/>
      <c r="X3" s="700"/>
    </row>
    <row r="4" spans="1:24" ht="74.25" customHeight="1" thickBot="1" x14ac:dyDescent="0.25">
      <c r="A4" s="690"/>
      <c r="B4" s="260" t="s">
        <v>8</v>
      </c>
      <c r="C4" s="713"/>
      <c r="D4" s="692"/>
      <c r="E4" s="694"/>
      <c r="F4" s="108" t="s">
        <v>10</v>
      </c>
      <c r="G4" s="108" t="s">
        <v>11</v>
      </c>
      <c r="H4" s="115" t="s">
        <v>12</v>
      </c>
      <c r="I4" s="108" t="s">
        <v>13</v>
      </c>
      <c r="J4" s="108" t="s">
        <v>14</v>
      </c>
      <c r="K4" s="108" t="s">
        <v>15</v>
      </c>
      <c r="L4" s="108" t="s">
        <v>16</v>
      </c>
      <c r="M4" s="108" t="s">
        <v>17</v>
      </c>
      <c r="N4" s="116" t="s">
        <v>10</v>
      </c>
      <c r="O4" s="116" t="s">
        <v>11</v>
      </c>
      <c r="P4" s="116" t="s">
        <v>12</v>
      </c>
      <c r="Q4" s="116" t="s">
        <v>13</v>
      </c>
      <c r="R4" s="116" t="s">
        <v>14</v>
      </c>
      <c r="S4" s="116" t="s">
        <v>15</v>
      </c>
      <c r="T4" s="116" t="s">
        <v>16</v>
      </c>
      <c r="U4" s="116" t="s">
        <v>17</v>
      </c>
      <c r="V4" s="252" t="s">
        <v>157</v>
      </c>
      <c r="W4" s="252" t="s">
        <v>158</v>
      </c>
      <c r="X4" s="252" t="s">
        <v>173</v>
      </c>
    </row>
    <row r="5" spans="1:24" ht="24.75" customHeight="1" x14ac:dyDescent="0.2">
      <c r="A5" s="708" t="s">
        <v>0</v>
      </c>
      <c r="B5" s="180" t="s">
        <v>79</v>
      </c>
      <c r="C5" s="6" t="s">
        <v>160</v>
      </c>
      <c r="D5" s="16">
        <v>0</v>
      </c>
      <c r="E5" s="10">
        <v>0.8</v>
      </c>
      <c r="F5" s="11">
        <v>0</v>
      </c>
      <c r="G5" s="11">
        <v>0</v>
      </c>
      <c r="H5" s="92">
        <v>0.4</v>
      </c>
      <c r="I5" s="47">
        <v>0.8</v>
      </c>
      <c r="J5" s="11">
        <v>0.8</v>
      </c>
      <c r="K5" s="11">
        <v>0.8</v>
      </c>
      <c r="L5" s="11">
        <v>0.8</v>
      </c>
      <c r="M5" s="11">
        <v>0.8</v>
      </c>
      <c r="N5" s="42">
        <v>0</v>
      </c>
      <c r="O5" s="56">
        <v>0</v>
      </c>
      <c r="P5" s="100">
        <v>0</v>
      </c>
      <c r="Q5" s="42"/>
      <c r="R5" s="42"/>
      <c r="S5" s="42"/>
      <c r="T5" s="42"/>
      <c r="U5" s="240"/>
      <c r="V5" s="170" t="s">
        <v>125</v>
      </c>
      <c r="W5" s="171">
        <v>0</v>
      </c>
      <c r="X5" s="172">
        <v>1</v>
      </c>
    </row>
    <row r="6" spans="1:24" ht="28.5" customHeight="1" x14ac:dyDescent="0.2">
      <c r="A6" s="708"/>
      <c r="B6" s="180" t="s">
        <v>101</v>
      </c>
      <c r="C6" s="6" t="s">
        <v>159</v>
      </c>
      <c r="D6" s="16">
        <v>0</v>
      </c>
      <c r="E6" s="10">
        <v>0.75</v>
      </c>
      <c r="F6" s="11">
        <v>0</v>
      </c>
      <c r="G6" s="11">
        <v>0</v>
      </c>
      <c r="H6" s="92">
        <v>0</v>
      </c>
      <c r="I6" s="47">
        <v>0</v>
      </c>
      <c r="J6" s="11">
        <v>0.2</v>
      </c>
      <c r="K6" s="11">
        <v>0.4</v>
      </c>
      <c r="L6" s="11">
        <v>0.6</v>
      </c>
      <c r="M6" s="11">
        <v>0.75</v>
      </c>
      <c r="N6" s="42">
        <v>0</v>
      </c>
      <c r="O6" s="56">
        <v>0</v>
      </c>
      <c r="P6" s="42" t="s">
        <v>125</v>
      </c>
      <c r="Q6" s="42" t="s">
        <v>125</v>
      </c>
      <c r="R6" s="42"/>
      <c r="S6" s="42"/>
      <c r="T6" s="42"/>
      <c r="U6" s="240"/>
      <c r="V6" s="173" t="s">
        <v>125</v>
      </c>
      <c r="W6" s="21"/>
      <c r="X6" s="174">
        <v>1</v>
      </c>
    </row>
    <row r="7" spans="1:24" ht="25.5" x14ac:dyDescent="0.2">
      <c r="A7" s="708"/>
      <c r="B7" s="180" t="s">
        <v>80</v>
      </c>
      <c r="C7" s="6" t="s">
        <v>159</v>
      </c>
      <c r="D7" s="16">
        <v>0.6</v>
      </c>
      <c r="E7" s="10">
        <v>0.9</v>
      </c>
      <c r="F7" s="16">
        <v>0.75</v>
      </c>
      <c r="G7" s="16">
        <v>0.9</v>
      </c>
      <c r="H7" s="92">
        <v>0.9</v>
      </c>
      <c r="I7" s="59">
        <v>0.9</v>
      </c>
      <c r="J7" s="59">
        <v>0.9</v>
      </c>
      <c r="K7" s="59">
        <v>0.9</v>
      </c>
      <c r="L7" s="59">
        <v>0.9</v>
      </c>
      <c r="M7" s="59">
        <v>0.9</v>
      </c>
      <c r="N7" s="42">
        <v>0</v>
      </c>
      <c r="O7" s="56">
        <v>90</v>
      </c>
      <c r="P7" s="101">
        <v>91</v>
      </c>
      <c r="Q7" s="42"/>
      <c r="R7" s="42"/>
      <c r="S7" s="42"/>
      <c r="T7" s="42"/>
      <c r="U7" s="240"/>
      <c r="V7" s="173">
        <v>1</v>
      </c>
      <c r="W7" s="21">
        <v>1</v>
      </c>
      <c r="X7" s="174">
        <v>1</v>
      </c>
    </row>
    <row r="8" spans="1:24" ht="24.75" customHeight="1" x14ac:dyDescent="0.2">
      <c r="A8" s="708"/>
      <c r="B8" s="181" t="s">
        <v>102</v>
      </c>
      <c r="C8" s="71" t="s">
        <v>163</v>
      </c>
      <c r="D8" s="16">
        <v>0.91</v>
      </c>
      <c r="E8" s="10">
        <v>0.95</v>
      </c>
      <c r="F8" s="11">
        <v>0.92</v>
      </c>
      <c r="G8" s="11">
        <v>0.92</v>
      </c>
      <c r="H8" s="92">
        <v>0.93</v>
      </c>
      <c r="I8" s="47">
        <v>0.93</v>
      </c>
      <c r="J8" s="11">
        <v>0.94</v>
      </c>
      <c r="K8" s="11">
        <v>0.94</v>
      </c>
      <c r="L8" s="11">
        <v>0.95</v>
      </c>
      <c r="M8" s="11">
        <v>0.95</v>
      </c>
      <c r="N8" s="42">
        <v>0</v>
      </c>
      <c r="O8" s="57">
        <v>0.93100000000000005</v>
      </c>
      <c r="P8" s="101">
        <v>93.5</v>
      </c>
      <c r="Q8" s="147">
        <v>0.95</v>
      </c>
      <c r="R8" s="42"/>
      <c r="S8" s="42"/>
      <c r="T8" s="42"/>
      <c r="U8" s="240"/>
      <c r="V8" s="173">
        <v>1</v>
      </c>
      <c r="W8" s="21">
        <v>1</v>
      </c>
      <c r="X8" s="174">
        <v>1</v>
      </c>
    </row>
    <row r="9" spans="1:24" ht="21.75" customHeight="1" x14ac:dyDescent="0.2">
      <c r="A9" s="708"/>
      <c r="B9" s="181" t="s">
        <v>81</v>
      </c>
      <c r="C9" s="71" t="s">
        <v>163</v>
      </c>
      <c r="D9" s="16">
        <v>0.312</v>
      </c>
      <c r="E9" s="12">
        <v>0.26</v>
      </c>
      <c r="F9" s="11">
        <v>0.31</v>
      </c>
      <c r="G9" s="11">
        <v>0.31</v>
      </c>
      <c r="H9" s="92">
        <v>0.31</v>
      </c>
      <c r="I9" s="47">
        <v>0.3</v>
      </c>
      <c r="J9" s="11">
        <v>0.28000000000000003</v>
      </c>
      <c r="K9" s="11">
        <v>0.27</v>
      </c>
      <c r="L9" s="11">
        <v>0.26</v>
      </c>
      <c r="M9" s="11">
        <v>0.26</v>
      </c>
      <c r="N9" s="42">
        <v>0</v>
      </c>
      <c r="O9" s="57">
        <v>0.33300000000000002</v>
      </c>
      <c r="P9" s="100">
        <v>36.5</v>
      </c>
      <c r="Q9" s="146">
        <v>0.34</v>
      </c>
      <c r="R9" s="42"/>
      <c r="S9" s="42"/>
      <c r="T9" s="42"/>
      <c r="U9" s="240"/>
      <c r="V9" s="173">
        <v>1</v>
      </c>
      <c r="W9" s="21">
        <v>0</v>
      </c>
      <c r="X9" s="174">
        <v>0</v>
      </c>
    </row>
    <row r="10" spans="1:24" ht="21" customHeight="1" x14ac:dyDescent="0.2">
      <c r="A10" s="708"/>
      <c r="B10" s="181" t="s">
        <v>82</v>
      </c>
      <c r="C10" s="71" t="s">
        <v>163</v>
      </c>
      <c r="D10" s="13">
        <v>0.98</v>
      </c>
      <c r="E10" s="13" t="s">
        <v>1</v>
      </c>
      <c r="F10" s="13" t="s">
        <v>1</v>
      </c>
      <c r="G10" s="13" t="s">
        <v>1</v>
      </c>
      <c r="H10" s="94" t="s">
        <v>1</v>
      </c>
      <c r="I10" s="48" t="s">
        <v>1</v>
      </c>
      <c r="J10" s="13" t="s">
        <v>1</v>
      </c>
      <c r="K10" s="13" t="s">
        <v>1</v>
      </c>
      <c r="L10" s="13" t="s">
        <v>1</v>
      </c>
      <c r="M10" s="13" t="s">
        <v>1</v>
      </c>
      <c r="N10" s="42">
        <v>0</v>
      </c>
      <c r="O10" s="57">
        <v>0.98799999999999999</v>
      </c>
      <c r="P10" s="101">
        <v>100</v>
      </c>
      <c r="Q10" s="145">
        <v>1</v>
      </c>
      <c r="R10" s="42"/>
      <c r="S10" s="42"/>
      <c r="T10" s="42"/>
      <c r="U10" s="240"/>
      <c r="V10" s="173">
        <v>1</v>
      </c>
      <c r="W10" s="21">
        <v>1</v>
      </c>
      <c r="X10" s="174">
        <v>1</v>
      </c>
    </row>
    <row r="11" spans="1:24" ht="24.75" customHeight="1" x14ac:dyDescent="0.2">
      <c r="A11" s="708"/>
      <c r="B11" s="181" t="s">
        <v>83</v>
      </c>
      <c r="C11" s="71" t="s">
        <v>163</v>
      </c>
      <c r="D11" s="13" t="s">
        <v>84</v>
      </c>
      <c r="E11" s="14" t="s">
        <v>85</v>
      </c>
      <c r="F11" s="14" t="s">
        <v>85</v>
      </c>
      <c r="G11" s="14" t="s">
        <v>85</v>
      </c>
      <c r="H11" s="95" t="s">
        <v>85</v>
      </c>
      <c r="I11" s="49" t="s">
        <v>85</v>
      </c>
      <c r="J11" s="14" t="s">
        <v>85</v>
      </c>
      <c r="K11" s="14" t="s">
        <v>85</v>
      </c>
      <c r="L11" s="14" t="s">
        <v>85</v>
      </c>
      <c r="M11" s="14" t="s">
        <v>85</v>
      </c>
      <c r="N11" s="42">
        <v>0</v>
      </c>
      <c r="O11" s="58">
        <v>0.06</v>
      </c>
      <c r="P11" s="102">
        <v>0.01</v>
      </c>
      <c r="Q11" s="145">
        <v>0.87</v>
      </c>
      <c r="R11" s="42"/>
      <c r="S11" s="42"/>
      <c r="T11" s="42"/>
      <c r="U11" s="240"/>
      <c r="V11" s="173">
        <v>0</v>
      </c>
      <c r="W11" s="21">
        <v>1</v>
      </c>
      <c r="X11" s="174">
        <v>1</v>
      </c>
    </row>
    <row r="12" spans="1:24" ht="24.75" customHeight="1" x14ac:dyDescent="0.2">
      <c r="A12" s="708"/>
      <c r="B12" s="181" t="s">
        <v>86</v>
      </c>
      <c r="C12" s="71" t="s">
        <v>159</v>
      </c>
      <c r="D12" s="13">
        <v>0.5</v>
      </c>
      <c r="E12" s="13">
        <v>0.7</v>
      </c>
      <c r="F12" s="13">
        <v>0.5</v>
      </c>
      <c r="G12" s="13">
        <v>0.55000000000000004</v>
      </c>
      <c r="H12" s="94">
        <v>0.6</v>
      </c>
      <c r="I12" s="48">
        <v>0.65</v>
      </c>
      <c r="J12" s="13">
        <v>0.7</v>
      </c>
      <c r="K12" s="13">
        <v>0.7</v>
      </c>
      <c r="L12" s="13">
        <v>0.7</v>
      </c>
      <c r="M12" s="13">
        <v>0.7</v>
      </c>
      <c r="N12" s="42">
        <v>0</v>
      </c>
      <c r="O12" s="56">
        <v>55</v>
      </c>
      <c r="P12" s="113">
        <v>0.26550000000000001</v>
      </c>
      <c r="Q12" s="42"/>
      <c r="R12" s="42"/>
      <c r="S12" s="42"/>
      <c r="T12" s="42"/>
      <c r="U12" s="240"/>
      <c r="V12" s="173">
        <v>1</v>
      </c>
      <c r="W12" s="254">
        <v>0</v>
      </c>
      <c r="X12" s="174">
        <v>1</v>
      </c>
    </row>
    <row r="13" spans="1:24" ht="24.75" customHeight="1" x14ac:dyDescent="0.2">
      <c r="A13" s="708"/>
      <c r="B13" s="181" t="s">
        <v>87</v>
      </c>
      <c r="C13" s="71" t="s">
        <v>162</v>
      </c>
      <c r="D13" s="13">
        <v>0.67</v>
      </c>
      <c r="E13" s="13">
        <v>0.85</v>
      </c>
      <c r="F13" s="13">
        <v>0.67</v>
      </c>
      <c r="G13" s="13">
        <v>0.67</v>
      </c>
      <c r="H13" s="94">
        <v>0.7</v>
      </c>
      <c r="I13" s="48">
        <v>0.7</v>
      </c>
      <c r="J13" s="13">
        <v>0.75</v>
      </c>
      <c r="K13" s="13">
        <v>0.75</v>
      </c>
      <c r="L13" s="13">
        <v>0.8</v>
      </c>
      <c r="M13" s="13">
        <v>0.85</v>
      </c>
      <c r="N13" s="42">
        <v>0</v>
      </c>
      <c r="O13" s="56">
        <v>85</v>
      </c>
      <c r="P13" s="102">
        <v>0.86</v>
      </c>
      <c r="Q13" s="145">
        <v>0.81179999999999997</v>
      </c>
      <c r="R13" s="42"/>
      <c r="S13" s="42"/>
      <c r="T13" s="42"/>
      <c r="U13" s="240"/>
      <c r="V13" s="173">
        <v>1</v>
      </c>
      <c r="W13" s="21">
        <v>1</v>
      </c>
      <c r="X13" s="174">
        <v>1</v>
      </c>
    </row>
    <row r="14" spans="1:24" ht="23.25" customHeight="1" x14ac:dyDescent="0.2">
      <c r="A14" s="708"/>
      <c r="B14" s="182" t="s">
        <v>103</v>
      </c>
      <c r="C14" s="73" t="s">
        <v>159</v>
      </c>
      <c r="D14" s="16">
        <v>0</v>
      </c>
      <c r="E14" s="74">
        <v>1</v>
      </c>
      <c r="F14" s="62">
        <v>0.5</v>
      </c>
      <c r="G14" s="62">
        <v>1</v>
      </c>
      <c r="H14" s="93">
        <v>0.5</v>
      </c>
      <c r="I14" s="62">
        <v>1</v>
      </c>
      <c r="J14" s="62">
        <v>0.5</v>
      </c>
      <c r="K14" s="62">
        <v>1</v>
      </c>
      <c r="L14" s="62">
        <v>0.5</v>
      </c>
      <c r="M14" s="62">
        <v>1</v>
      </c>
      <c r="N14" s="42">
        <v>0</v>
      </c>
      <c r="O14" s="56">
        <v>96</v>
      </c>
      <c r="P14" s="105">
        <v>0.2</v>
      </c>
      <c r="Q14" s="42"/>
      <c r="R14" s="42"/>
      <c r="S14" s="42"/>
      <c r="T14" s="42"/>
      <c r="U14" s="240"/>
      <c r="V14" s="173">
        <v>1</v>
      </c>
      <c r="W14" s="21">
        <v>0.4</v>
      </c>
      <c r="X14" s="174">
        <v>1</v>
      </c>
    </row>
    <row r="15" spans="1:24" ht="25.5" x14ac:dyDescent="0.2">
      <c r="A15" s="708"/>
      <c r="B15" s="182" t="s">
        <v>132</v>
      </c>
      <c r="C15" s="73" t="s">
        <v>159</v>
      </c>
      <c r="D15" s="13">
        <v>0</v>
      </c>
      <c r="E15" s="117">
        <v>0.9</v>
      </c>
      <c r="F15" s="62">
        <v>0.45</v>
      </c>
      <c r="G15" s="62">
        <v>0.9</v>
      </c>
      <c r="H15" s="93">
        <v>0.45</v>
      </c>
      <c r="I15" s="62">
        <v>0.9</v>
      </c>
      <c r="J15" s="62">
        <v>0.45</v>
      </c>
      <c r="K15" s="62">
        <v>0.9</v>
      </c>
      <c r="L15" s="62">
        <v>0.45</v>
      </c>
      <c r="M15" s="62">
        <v>0.9</v>
      </c>
      <c r="N15" s="42">
        <v>0</v>
      </c>
      <c r="O15" s="56">
        <v>28.6</v>
      </c>
      <c r="P15" s="100">
        <v>0</v>
      </c>
      <c r="Q15" s="42"/>
      <c r="R15" s="42"/>
      <c r="S15" s="42"/>
      <c r="T15" s="42"/>
      <c r="U15" s="240"/>
      <c r="V15" s="173">
        <v>1</v>
      </c>
      <c r="W15" s="21">
        <v>0</v>
      </c>
      <c r="X15" s="174">
        <v>1</v>
      </c>
    </row>
    <row r="16" spans="1:24" ht="23.25" customHeight="1" x14ac:dyDescent="0.2">
      <c r="A16" s="708"/>
      <c r="B16" s="182" t="s">
        <v>88</v>
      </c>
      <c r="C16" s="73" t="s">
        <v>159</v>
      </c>
      <c r="D16" s="118">
        <v>1300</v>
      </c>
      <c r="E16" s="118">
        <v>1600</v>
      </c>
      <c r="F16" s="118">
        <v>1300</v>
      </c>
      <c r="G16" s="118">
        <v>1600</v>
      </c>
      <c r="H16" s="119">
        <v>1600</v>
      </c>
      <c r="I16" s="120">
        <v>1600</v>
      </c>
      <c r="J16" s="118">
        <v>1600</v>
      </c>
      <c r="K16" s="118">
        <v>1600</v>
      </c>
      <c r="L16" s="118">
        <v>1600</v>
      </c>
      <c r="M16" s="118">
        <v>1600</v>
      </c>
      <c r="N16" s="42">
        <v>0</v>
      </c>
      <c r="O16" s="56">
        <v>1600</v>
      </c>
      <c r="P16" s="67">
        <v>1306</v>
      </c>
      <c r="Q16" s="42"/>
      <c r="R16" s="42"/>
      <c r="S16" s="42"/>
      <c r="T16" s="42"/>
      <c r="U16" s="240"/>
      <c r="V16" s="173">
        <v>1</v>
      </c>
      <c r="W16" s="21">
        <v>1</v>
      </c>
      <c r="X16" s="174">
        <v>1</v>
      </c>
    </row>
    <row r="17" spans="1:26" ht="33.75" customHeight="1" x14ac:dyDescent="0.2">
      <c r="A17" s="708"/>
      <c r="B17" s="182" t="s">
        <v>89</v>
      </c>
      <c r="C17" s="73" t="s">
        <v>164</v>
      </c>
      <c r="D17" s="13">
        <v>0</v>
      </c>
      <c r="E17" s="15" t="s">
        <v>90</v>
      </c>
      <c r="F17" s="11">
        <v>0</v>
      </c>
      <c r="G17" s="11">
        <v>0</v>
      </c>
      <c r="H17" s="92">
        <v>0</v>
      </c>
      <c r="I17" s="47">
        <v>0.1</v>
      </c>
      <c r="J17" s="11">
        <v>0.2</v>
      </c>
      <c r="K17" s="11">
        <v>0.3</v>
      </c>
      <c r="L17" s="11">
        <v>0.4</v>
      </c>
      <c r="M17" s="11">
        <v>0.5</v>
      </c>
      <c r="N17" s="42">
        <v>0</v>
      </c>
      <c r="O17" s="56"/>
      <c r="P17" s="107" t="s">
        <v>125</v>
      </c>
      <c r="Q17" s="42"/>
      <c r="R17" s="42"/>
      <c r="S17" s="42"/>
      <c r="T17" s="42"/>
      <c r="U17" s="240"/>
      <c r="V17" s="173"/>
      <c r="W17" s="21"/>
      <c r="X17" s="174"/>
    </row>
    <row r="18" spans="1:26" ht="25.5" x14ac:dyDescent="0.2">
      <c r="A18" s="708"/>
      <c r="B18" s="182" t="s">
        <v>91</v>
      </c>
      <c r="C18" s="73" t="s">
        <v>186</v>
      </c>
      <c r="D18" s="13">
        <v>0</v>
      </c>
      <c r="E18" s="13">
        <v>0.5</v>
      </c>
      <c r="F18" s="11">
        <v>0</v>
      </c>
      <c r="G18" s="11">
        <v>0.1</v>
      </c>
      <c r="H18" s="92">
        <v>0.15</v>
      </c>
      <c r="I18" s="47">
        <v>0.2</v>
      </c>
      <c r="J18" s="11">
        <v>0.25</v>
      </c>
      <c r="K18" s="11">
        <v>0.35</v>
      </c>
      <c r="L18" s="11">
        <v>0.4</v>
      </c>
      <c r="M18" s="11">
        <v>0.5</v>
      </c>
      <c r="N18" s="42">
        <v>0</v>
      </c>
      <c r="O18" s="56">
        <v>41.5</v>
      </c>
      <c r="P18" s="104">
        <v>0.376</v>
      </c>
      <c r="Q18" s="42"/>
      <c r="R18" s="42"/>
      <c r="S18" s="42"/>
      <c r="T18" s="42"/>
      <c r="U18" s="240"/>
      <c r="V18" s="173">
        <v>1</v>
      </c>
      <c r="W18" s="21">
        <v>1</v>
      </c>
      <c r="X18" s="174"/>
    </row>
    <row r="19" spans="1:26" ht="39.75" customHeight="1" x14ac:dyDescent="0.2">
      <c r="A19" s="708"/>
      <c r="B19" s="180" t="s">
        <v>104</v>
      </c>
      <c r="C19" s="106" t="s">
        <v>171</v>
      </c>
      <c r="D19" s="13">
        <v>0</v>
      </c>
      <c r="E19" s="15" t="s">
        <v>134</v>
      </c>
      <c r="F19" s="11">
        <v>0</v>
      </c>
      <c r="G19" s="47">
        <v>0.8</v>
      </c>
      <c r="H19" s="110">
        <v>0.8</v>
      </c>
      <c r="I19" s="59">
        <v>0.8</v>
      </c>
      <c r="J19" s="59">
        <v>0.8</v>
      </c>
      <c r="K19" s="59">
        <v>0.8</v>
      </c>
      <c r="L19" s="59">
        <v>0.8</v>
      </c>
      <c r="M19" s="59">
        <v>0.8</v>
      </c>
      <c r="N19" s="67">
        <v>0</v>
      </c>
      <c r="O19" s="60"/>
      <c r="P19" s="67" t="s">
        <v>161</v>
      </c>
      <c r="Q19" s="67"/>
      <c r="R19" s="67"/>
      <c r="S19" s="67"/>
      <c r="T19" s="67"/>
      <c r="U19" s="241"/>
      <c r="V19" s="255"/>
      <c r="W19" s="21"/>
      <c r="X19" s="174"/>
    </row>
    <row r="20" spans="1:26" ht="23.25" customHeight="1" x14ac:dyDescent="0.2">
      <c r="A20" s="708"/>
      <c r="B20" s="182" t="s">
        <v>172</v>
      </c>
      <c r="C20" s="73" t="s">
        <v>165</v>
      </c>
      <c r="D20" s="13">
        <v>0.3</v>
      </c>
      <c r="E20" s="13">
        <v>0.9</v>
      </c>
      <c r="F20" s="13">
        <v>0.3</v>
      </c>
      <c r="G20" s="13">
        <v>0.4</v>
      </c>
      <c r="H20" s="94">
        <v>0.5</v>
      </c>
      <c r="I20" s="48">
        <v>0.6</v>
      </c>
      <c r="J20" s="13">
        <v>0.7</v>
      </c>
      <c r="K20" s="13">
        <v>0.8</v>
      </c>
      <c r="L20" s="13">
        <v>0.9</v>
      </c>
      <c r="M20" s="13">
        <v>0.9</v>
      </c>
      <c r="N20" s="42">
        <v>0</v>
      </c>
      <c r="O20" s="56">
        <v>100</v>
      </c>
      <c r="P20" s="101">
        <v>60</v>
      </c>
      <c r="Q20" s="145">
        <v>1</v>
      </c>
      <c r="R20" s="42"/>
      <c r="S20" s="42"/>
      <c r="T20" s="42"/>
      <c r="U20" s="240"/>
      <c r="V20" s="173">
        <v>1</v>
      </c>
      <c r="W20" s="21">
        <v>1</v>
      </c>
      <c r="X20" s="174">
        <v>1</v>
      </c>
    </row>
    <row r="21" spans="1:26" ht="25.5" x14ac:dyDescent="0.2">
      <c r="A21" s="708"/>
      <c r="B21" s="181" t="s">
        <v>105</v>
      </c>
      <c r="C21" s="158" t="s">
        <v>187</v>
      </c>
      <c r="D21" s="13">
        <v>0.79</v>
      </c>
      <c r="E21" s="13">
        <v>0.9</v>
      </c>
      <c r="F21" s="13">
        <v>0.9</v>
      </c>
      <c r="G21" s="13">
        <v>0.9</v>
      </c>
      <c r="H21" s="94">
        <v>0.9</v>
      </c>
      <c r="I21" s="48">
        <v>0.9</v>
      </c>
      <c r="J21" s="13">
        <v>0.9</v>
      </c>
      <c r="K21" s="13">
        <v>0.9</v>
      </c>
      <c r="L21" s="13">
        <v>0.9</v>
      </c>
      <c r="M21" s="13">
        <v>0.9</v>
      </c>
      <c r="N21" s="42">
        <v>0</v>
      </c>
      <c r="O21" s="60"/>
      <c r="P21" s="67">
        <v>84.04</v>
      </c>
      <c r="Q21" s="104">
        <v>0.91600000000000004</v>
      </c>
      <c r="R21" s="42"/>
      <c r="S21" s="42"/>
      <c r="T21" s="42"/>
      <c r="U21" s="240"/>
      <c r="V21" s="173"/>
      <c r="W21" s="21">
        <v>0.4</v>
      </c>
      <c r="X21" s="174">
        <v>1</v>
      </c>
    </row>
    <row r="22" spans="1:26" ht="17.25" customHeight="1" x14ac:dyDescent="0.2">
      <c r="A22" s="708"/>
      <c r="B22" s="181" t="s">
        <v>106</v>
      </c>
      <c r="C22" s="71" t="s">
        <v>163</v>
      </c>
      <c r="D22" s="13">
        <v>0.95</v>
      </c>
      <c r="E22" s="14" t="s">
        <v>2</v>
      </c>
      <c r="F22" s="14" t="s">
        <v>2</v>
      </c>
      <c r="G22" s="14" t="s">
        <v>2</v>
      </c>
      <c r="H22" s="95" t="s">
        <v>2</v>
      </c>
      <c r="I22" s="49" t="s">
        <v>2</v>
      </c>
      <c r="J22" s="14" t="s">
        <v>2</v>
      </c>
      <c r="K22" s="14" t="s">
        <v>2</v>
      </c>
      <c r="L22" s="14" t="s">
        <v>2</v>
      </c>
      <c r="M22" s="14" t="s">
        <v>2</v>
      </c>
      <c r="N22" s="42">
        <v>0</v>
      </c>
      <c r="O22" s="60">
        <v>95</v>
      </c>
      <c r="P22" s="67">
        <v>93.4</v>
      </c>
      <c r="Q22" s="42"/>
      <c r="R22" s="42"/>
      <c r="S22" s="42"/>
      <c r="T22" s="42"/>
      <c r="U22" s="240"/>
      <c r="V22" s="173">
        <v>1</v>
      </c>
      <c r="W22" s="21">
        <v>0.68</v>
      </c>
      <c r="X22" s="174">
        <v>0.95</v>
      </c>
    </row>
    <row r="23" spans="1:26" ht="23.25" customHeight="1" x14ac:dyDescent="0.2">
      <c r="A23" s="708"/>
      <c r="B23" s="182" t="s">
        <v>92</v>
      </c>
      <c r="C23" s="73" t="s">
        <v>169</v>
      </c>
      <c r="D23" s="14">
        <v>0</v>
      </c>
      <c r="E23" s="14">
        <v>6</v>
      </c>
      <c r="F23" s="14">
        <v>0</v>
      </c>
      <c r="G23" s="14">
        <v>0</v>
      </c>
      <c r="H23" s="95">
        <v>1</v>
      </c>
      <c r="I23" s="49">
        <v>2</v>
      </c>
      <c r="J23" s="14">
        <v>3</v>
      </c>
      <c r="K23" s="14">
        <v>4</v>
      </c>
      <c r="L23" s="14">
        <v>5</v>
      </c>
      <c r="M23" s="14">
        <v>6</v>
      </c>
      <c r="N23" s="42">
        <v>0</v>
      </c>
      <c r="O23" s="56"/>
      <c r="P23" s="101">
        <v>1</v>
      </c>
      <c r="Q23" s="67">
        <v>1</v>
      </c>
      <c r="R23" s="42"/>
      <c r="S23" s="42"/>
      <c r="T23" s="42"/>
      <c r="U23" s="240"/>
      <c r="V23" s="173"/>
      <c r="W23" s="21">
        <v>1</v>
      </c>
      <c r="X23" s="174">
        <v>0.5</v>
      </c>
    </row>
    <row r="24" spans="1:26" ht="23.25" customHeight="1" x14ac:dyDescent="0.2">
      <c r="A24" s="708"/>
      <c r="B24" s="181" t="s">
        <v>93</v>
      </c>
      <c r="C24" s="71" t="s">
        <v>168</v>
      </c>
      <c r="D24" s="14" t="s">
        <v>94</v>
      </c>
      <c r="E24" s="14" t="s">
        <v>4</v>
      </c>
      <c r="F24" s="14" t="s">
        <v>4</v>
      </c>
      <c r="G24" s="14" t="s">
        <v>4</v>
      </c>
      <c r="H24" s="95" t="s">
        <v>4</v>
      </c>
      <c r="I24" s="49" t="s">
        <v>4</v>
      </c>
      <c r="J24" s="14" t="s">
        <v>4</v>
      </c>
      <c r="K24" s="14" t="s">
        <v>4</v>
      </c>
      <c r="L24" s="14" t="s">
        <v>4</v>
      </c>
      <c r="M24" s="14" t="s">
        <v>4</v>
      </c>
      <c r="N24" s="42">
        <v>0</v>
      </c>
      <c r="O24" s="61">
        <v>6.9999999999999994E-5</v>
      </c>
      <c r="P24" s="101">
        <v>3.0000000000000001E-3</v>
      </c>
      <c r="Q24" s="42"/>
      <c r="R24" s="42"/>
      <c r="S24" s="42"/>
      <c r="T24" s="42"/>
      <c r="U24" s="240"/>
      <c r="V24" s="173">
        <v>1</v>
      </c>
      <c r="W24" s="21">
        <v>1</v>
      </c>
      <c r="X24" s="174">
        <v>1</v>
      </c>
    </row>
    <row r="25" spans="1:26" ht="35.25" customHeight="1" x14ac:dyDescent="0.2">
      <c r="A25" s="708"/>
      <c r="B25" s="181" t="s">
        <v>133</v>
      </c>
      <c r="C25" s="71" t="s">
        <v>167</v>
      </c>
      <c r="D25" s="14">
        <v>0</v>
      </c>
      <c r="E25" s="14" t="s">
        <v>4</v>
      </c>
      <c r="F25" s="14" t="s">
        <v>4</v>
      </c>
      <c r="G25" s="14" t="s">
        <v>4</v>
      </c>
      <c r="H25" s="95" t="s">
        <v>4</v>
      </c>
      <c r="I25" s="49" t="s">
        <v>4</v>
      </c>
      <c r="J25" s="14" t="s">
        <v>4</v>
      </c>
      <c r="K25" s="14" t="s">
        <v>4</v>
      </c>
      <c r="L25" s="14" t="s">
        <v>4</v>
      </c>
      <c r="M25" s="14" t="s">
        <v>4</v>
      </c>
      <c r="N25" s="42">
        <v>0</v>
      </c>
      <c r="O25" s="62">
        <v>1.8E-3</v>
      </c>
      <c r="P25" s="104">
        <v>1.8E-3</v>
      </c>
      <c r="Q25" s="42"/>
      <c r="R25" s="42"/>
      <c r="S25" s="42"/>
      <c r="T25" s="42"/>
      <c r="U25" s="240"/>
      <c r="V25" s="173">
        <v>1</v>
      </c>
      <c r="W25" s="21">
        <v>1</v>
      </c>
      <c r="X25" s="174">
        <v>1</v>
      </c>
    </row>
    <row r="26" spans="1:26" ht="23.25" customHeight="1" x14ac:dyDescent="0.2">
      <c r="A26" s="708"/>
      <c r="B26" s="181" t="s">
        <v>107</v>
      </c>
      <c r="C26" s="71" t="s">
        <v>163</v>
      </c>
      <c r="D26" s="14">
        <v>0</v>
      </c>
      <c r="E26" s="14" t="s">
        <v>95</v>
      </c>
      <c r="F26" s="14" t="s">
        <v>95</v>
      </c>
      <c r="G26" s="14" t="s">
        <v>95</v>
      </c>
      <c r="H26" s="95" t="s">
        <v>95</v>
      </c>
      <c r="I26" s="49" t="s">
        <v>95</v>
      </c>
      <c r="J26" s="14" t="s">
        <v>95</v>
      </c>
      <c r="K26" s="14" t="s">
        <v>95</v>
      </c>
      <c r="L26" s="14" t="s">
        <v>95</v>
      </c>
      <c r="M26" s="14" t="s">
        <v>95</v>
      </c>
      <c r="N26" s="42">
        <v>0</v>
      </c>
      <c r="O26" s="56">
        <v>0</v>
      </c>
      <c r="P26" s="101">
        <v>0</v>
      </c>
      <c r="Q26" s="101">
        <v>0</v>
      </c>
      <c r="R26" s="42"/>
      <c r="S26" s="42"/>
      <c r="T26" s="42"/>
      <c r="U26" s="240"/>
      <c r="V26" s="173">
        <v>1</v>
      </c>
      <c r="W26" s="21">
        <v>1</v>
      </c>
      <c r="X26" s="174">
        <v>1</v>
      </c>
    </row>
    <row r="27" spans="1:26" ht="23.25" customHeight="1" x14ac:dyDescent="0.2">
      <c r="A27" s="708"/>
      <c r="B27" s="183" t="s">
        <v>96</v>
      </c>
      <c r="C27" s="82" t="s">
        <v>166</v>
      </c>
      <c r="D27" s="13" t="s">
        <v>97</v>
      </c>
      <c r="E27" s="13">
        <v>0.98</v>
      </c>
      <c r="F27" s="13">
        <v>0.96</v>
      </c>
      <c r="G27" s="13">
        <v>0.96</v>
      </c>
      <c r="H27" s="97">
        <v>0.96</v>
      </c>
      <c r="I27" s="48">
        <v>0.97</v>
      </c>
      <c r="J27" s="13">
        <v>0.97</v>
      </c>
      <c r="K27" s="13">
        <v>0.97</v>
      </c>
      <c r="L27" s="13">
        <v>0.98</v>
      </c>
      <c r="M27" s="13">
        <v>0.98</v>
      </c>
      <c r="N27" s="42">
        <v>0</v>
      </c>
      <c r="O27" s="57">
        <v>0.89800000000000002</v>
      </c>
      <c r="P27" s="105">
        <v>0.94</v>
      </c>
      <c r="Q27" s="42"/>
      <c r="R27" s="42"/>
      <c r="S27" s="42"/>
      <c r="T27" s="42"/>
      <c r="U27" s="240"/>
      <c r="V27" s="173">
        <v>0</v>
      </c>
      <c r="W27" s="21">
        <v>0</v>
      </c>
      <c r="X27" s="174">
        <v>0.93</v>
      </c>
    </row>
    <row r="28" spans="1:26" ht="23.25" customHeight="1" thickBot="1" x14ac:dyDescent="0.25">
      <c r="A28" s="708"/>
      <c r="B28" s="183" t="s">
        <v>98</v>
      </c>
      <c r="C28" s="82" t="s">
        <v>166</v>
      </c>
      <c r="D28" s="13">
        <v>0.97</v>
      </c>
      <c r="E28" s="13">
        <v>0.98</v>
      </c>
      <c r="F28" s="13">
        <v>0.97</v>
      </c>
      <c r="G28" s="13">
        <v>0.97</v>
      </c>
      <c r="H28" s="97">
        <v>0.97</v>
      </c>
      <c r="I28" s="48">
        <v>0.97</v>
      </c>
      <c r="J28" s="13">
        <v>0.98</v>
      </c>
      <c r="K28" s="13">
        <v>0.98</v>
      </c>
      <c r="L28" s="13">
        <v>0.98</v>
      </c>
      <c r="M28" s="13">
        <v>0.98</v>
      </c>
      <c r="N28" s="42">
        <v>0</v>
      </c>
      <c r="O28" s="57">
        <v>0.91500000000000004</v>
      </c>
      <c r="P28" s="67">
        <v>93.25</v>
      </c>
      <c r="Q28" s="42"/>
      <c r="R28" s="42"/>
      <c r="S28" s="42"/>
      <c r="T28" s="42"/>
      <c r="U28" s="240"/>
      <c r="V28" s="173">
        <v>0</v>
      </c>
      <c r="W28" s="21">
        <v>0.8</v>
      </c>
      <c r="X28" s="174">
        <v>1</v>
      </c>
    </row>
    <row r="29" spans="1:26" ht="23.25" customHeight="1" thickBot="1" x14ac:dyDescent="0.25">
      <c r="A29" s="708"/>
      <c r="B29" s="183" t="s">
        <v>189</v>
      </c>
      <c r="C29" s="82" t="s">
        <v>166</v>
      </c>
      <c r="D29" s="13" t="s">
        <v>99</v>
      </c>
      <c r="E29" s="13">
        <v>0.01</v>
      </c>
      <c r="F29" s="13">
        <v>0.01</v>
      </c>
      <c r="G29" s="13">
        <v>0.01</v>
      </c>
      <c r="H29" s="97">
        <v>5.4999999999999997E-3</v>
      </c>
      <c r="I29" s="48">
        <v>0.01</v>
      </c>
      <c r="J29" s="13">
        <v>0.01</v>
      </c>
      <c r="K29" s="13">
        <v>0.01</v>
      </c>
      <c r="L29" s="13">
        <v>0.01</v>
      </c>
      <c r="M29" s="13">
        <v>0.01</v>
      </c>
      <c r="N29" s="42">
        <v>0</v>
      </c>
      <c r="O29" s="58">
        <v>0.03</v>
      </c>
      <c r="P29" s="100">
        <v>0.55000000000000004</v>
      </c>
      <c r="Q29" s="42"/>
      <c r="R29" s="42"/>
      <c r="S29" s="42"/>
      <c r="T29" s="42"/>
      <c r="U29" s="240"/>
      <c r="V29" s="173">
        <v>0</v>
      </c>
      <c r="W29" s="21">
        <v>1</v>
      </c>
      <c r="X29" s="174">
        <v>1</v>
      </c>
      <c r="Y29" s="249">
        <f>SUM(X5:X29)</f>
        <v>20.38</v>
      </c>
      <c r="Z29" s="167">
        <f>Y29/22</f>
        <v>0.92636363636363628</v>
      </c>
    </row>
    <row r="30" spans="1:26" ht="22.5" customHeight="1" x14ac:dyDescent="0.2">
      <c r="A30" s="703" t="s">
        <v>3</v>
      </c>
      <c r="B30" s="181" t="s">
        <v>58</v>
      </c>
      <c r="C30" s="71" t="s">
        <v>186</v>
      </c>
      <c r="D30" s="121">
        <v>0.02</v>
      </c>
      <c r="E30" s="121">
        <v>0.02</v>
      </c>
      <c r="F30" s="121">
        <v>0.02</v>
      </c>
      <c r="G30" s="121">
        <v>0.02</v>
      </c>
      <c r="H30" s="122">
        <v>0.02</v>
      </c>
      <c r="I30" s="123">
        <v>0.02</v>
      </c>
      <c r="J30" s="121">
        <v>0.02</v>
      </c>
      <c r="K30" s="121">
        <v>0.02</v>
      </c>
      <c r="L30" s="121">
        <v>0.02</v>
      </c>
      <c r="M30" s="121">
        <v>0.02</v>
      </c>
      <c r="N30" s="42">
        <v>0</v>
      </c>
      <c r="O30" s="56">
        <v>6.8</v>
      </c>
      <c r="P30" s="111">
        <v>9.01</v>
      </c>
      <c r="Q30" s="104">
        <v>7.6999999999999999E-2</v>
      </c>
      <c r="R30" s="42"/>
      <c r="S30" s="42"/>
      <c r="T30" s="42"/>
      <c r="U30" s="240"/>
      <c r="V30" s="173">
        <v>0</v>
      </c>
      <c r="W30" s="21">
        <v>0</v>
      </c>
      <c r="X30" s="174">
        <v>1</v>
      </c>
    </row>
    <row r="31" spans="1:26" ht="24" customHeight="1" x14ac:dyDescent="0.2">
      <c r="A31" s="704"/>
      <c r="B31" s="181" t="s">
        <v>59</v>
      </c>
      <c r="C31" s="71" t="s">
        <v>186</v>
      </c>
      <c r="D31" s="18">
        <v>0.95</v>
      </c>
      <c r="E31" s="18">
        <v>0.95</v>
      </c>
      <c r="F31" s="18">
        <v>0.95</v>
      </c>
      <c r="G31" s="18">
        <v>0.95</v>
      </c>
      <c r="H31" s="97">
        <v>0.95</v>
      </c>
      <c r="I31" s="50">
        <v>0.95</v>
      </c>
      <c r="J31" s="18">
        <v>0.95</v>
      </c>
      <c r="K31" s="18">
        <v>0.95</v>
      </c>
      <c r="L31" s="18">
        <v>0.95</v>
      </c>
      <c r="M31" s="18">
        <v>0.95</v>
      </c>
      <c r="N31" s="42">
        <v>0</v>
      </c>
      <c r="O31" s="57">
        <v>0.97699999999999998</v>
      </c>
      <c r="P31" s="101">
        <v>98.2</v>
      </c>
      <c r="Q31" s="104">
        <v>0.99099999999999999</v>
      </c>
      <c r="R31" s="42"/>
      <c r="S31" s="42"/>
      <c r="T31" s="42"/>
      <c r="U31" s="240"/>
      <c r="V31" s="173">
        <v>1</v>
      </c>
      <c r="W31" s="21">
        <v>1</v>
      </c>
      <c r="X31" s="174">
        <v>1</v>
      </c>
    </row>
    <row r="32" spans="1:26" ht="27.75" customHeight="1" x14ac:dyDescent="0.2">
      <c r="A32" s="704"/>
      <c r="B32" s="181" t="s">
        <v>60</v>
      </c>
      <c r="C32" s="71" t="s">
        <v>186</v>
      </c>
      <c r="D32" s="17">
        <v>0.97</v>
      </c>
      <c r="E32" s="17">
        <v>0.97</v>
      </c>
      <c r="F32" s="17">
        <v>0.97</v>
      </c>
      <c r="G32" s="17">
        <v>0.97</v>
      </c>
      <c r="H32" s="96">
        <v>0.97</v>
      </c>
      <c r="I32" s="51">
        <v>0.97</v>
      </c>
      <c r="J32" s="17">
        <v>0.97</v>
      </c>
      <c r="K32" s="17">
        <v>0.97</v>
      </c>
      <c r="L32" s="17">
        <v>0.97</v>
      </c>
      <c r="M32" s="17">
        <v>0.97</v>
      </c>
      <c r="N32" s="56">
        <v>0</v>
      </c>
      <c r="O32" s="56">
        <v>1.73</v>
      </c>
      <c r="P32" s="278">
        <v>4.8899999999999997</v>
      </c>
      <c r="Q32" s="279">
        <v>3.1600000000000003E-2</v>
      </c>
      <c r="R32" s="42"/>
      <c r="S32" s="42"/>
      <c r="T32" s="42"/>
      <c r="U32" s="240"/>
      <c r="V32" s="173">
        <v>1</v>
      </c>
      <c r="W32" s="21">
        <v>1</v>
      </c>
      <c r="X32" s="174">
        <v>1</v>
      </c>
    </row>
    <row r="33" spans="1:26" ht="31.5" customHeight="1" x14ac:dyDescent="0.2">
      <c r="A33" s="704"/>
      <c r="B33" s="184" t="s">
        <v>111</v>
      </c>
      <c r="C33" s="164" t="s">
        <v>183</v>
      </c>
      <c r="D33" s="40" t="s">
        <v>18</v>
      </c>
      <c r="E33" s="35">
        <v>0.8</v>
      </c>
      <c r="F33" s="19"/>
      <c r="G33" s="19"/>
      <c r="H33" s="96"/>
      <c r="I33" s="52">
        <v>0.7</v>
      </c>
      <c r="J33" s="19"/>
      <c r="K33" s="32">
        <v>0.75</v>
      </c>
      <c r="L33" s="19"/>
      <c r="M33" s="32">
        <v>0.8</v>
      </c>
      <c r="N33" s="42">
        <v>0</v>
      </c>
      <c r="O33" s="56"/>
      <c r="P33" s="42" t="s">
        <v>125</v>
      </c>
      <c r="Q33" s="145">
        <v>0.87</v>
      </c>
      <c r="R33" s="42"/>
      <c r="S33" s="42"/>
      <c r="T33" s="42"/>
      <c r="U33" s="240"/>
      <c r="V33" s="173"/>
      <c r="W33" s="21"/>
      <c r="X33" s="174">
        <v>1</v>
      </c>
    </row>
    <row r="34" spans="1:26" ht="32.25" customHeight="1" x14ac:dyDescent="0.2">
      <c r="A34" s="704"/>
      <c r="B34" s="184" t="s">
        <v>112</v>
      </c>
      <c r="C34" s="164" t="s">
        <v>183</v>
      </c>
      <c r="D34" s="40" t="s">
        <v>18</v>
      </c>
      <c r="E34" s="35">
        <v>0.8</v>
      </c>
      <c r="F34" s="19"/>
      <c r="G34" s="19"/>
      <c r="H34" s="96"/>
      <c r="I34" s="52">
        <v>0.7</v>
      </c>
      <c r="J34" s="19"/>
      <c r="K34" s="32">
        <v>0.75</v>
      </c>
      <c r="L34" s="19"/>
      <c r="M34" s="32">
        <v>0.8</v>
      </c>
      <c r="N34" s="42">
        <v>0</v>
      </c>
      <c r="O34" s="56"/>
      <c r="P34" s="42" t="s">
        <v>125</v>
      </c>
      <c r="Q34" s="145">
        <v>0.85</v>
      </c>
      <c r="R34" s="42"/>
      <c r="S34" s="42"/>
      <c r="T34" s="42"/>
      <c r="U34" s="240"/>
      <c r="V34" s="173"/>
      <c r="W34" s="21"/>
      <c r="X34" s="174">
        <v>1</v>
      </c>
    </row>
    <row r="35" spans="1:26" ht="28.5" customHeight="1" x14ac:dyDescent="0.2">
      <c r="A35" s="704"/>
      <c r="B35" s="184" t="s">
        <v>113</v>
      </c>
      <c r="C35" s="164" t="s">
        <v>183</v>
      </c>
      <c r="D35" s="40" t="s">
        <v>18</v>
      </c>
      <c r="E35" s="35">
        <v>0.8</v>
      </c>
      <c r="F35" s="19"/>
      <c r="G35" s="19"/>
      <c r="H35" s="96"/>
      <c r="I35" s="52">
        <v>0.7</v>
      </c>
      <c r="J35" s="19"/>
      <c r="K35" s="32">
        <v>0.75</v>
      </c>
      <c r="L35" s="19"/>
      <c r="M35" s="32">
        <v>0.8</v>
      </c>
      <c r="N35" s="42">
        <v>0</v>
      </c>
      <c r="O35" s="56"/>
      <c r="P35" s="42" t="s">
        <v>125</v>
      </c>
      <c r="Q35" s="145">
        <v>0.89</v>
      </c>
      <c r="R35" s="42"/>
      <c r="S35" s="42"/>
      <c r="T35" s="42"/>
      <c r="U35" s="240"/>
      <c r="V35" s="173"/>
      <c r="W35" s="21"/>
      <c r="X35" s="174">
        <v>1</v>
      </c>
    </row>
    <row r="36" spans="1:26" ht="25.5" x14ac:dyDescent="0.2">
      <c r="A36" s="704"/>
      <c r="B36" s="184" t="s">
        <v>114</v>
      </c>
      <c r="C36" s="164" t="s">
        <v>183</v>
      </c>
      <c r="D36" s="40" t="s">
        <v>18</v>
      </c>
      <c r="E36" s="35">
        <v>0.8</v>
      </c>
      <c r="F36" s="19"/>
      <c r="G36" s="19"/>
      <c r="H36" s="96"/>
      <c r="I36" s="52">
        <v>0.7</v>
      </c>
      <c r="J36" s="19"/>
      <c r="K36" s="32">
        <v>0.75</v>
      </c>
      <c r="L36" s="19"/>
      <c r="M36" s="32">
        <v>0.8</v>
      </c>
      <c r="N36" s="42">
        <v>0</v>
      </c>
      <c r="O36" s="56"/>
      <c r="P36" s="42" t="s">
        <v>125</v>
      </c>
      <c r="Q36" s="67"/>
      <c r="R36" s="42"/>
      <c r="S36" s="42"/>
      <c r="T36" s="42"/>
      <c r="U36" s="240"/>
      <c r="V36" s="173"/>
      <c r="W36" s="21"/>
      <c r="X36" s="174">
        <v>1</v>
      </c>
    </row>
    <row r="37" spans="1:26" ht="25.5" x14ac:dyDescent="0.2">
      <c r="A37" s="704"/>
      <c r="B37" s="185" t="s">
        <v>120</v>
      </c>
      <c r="C37" s="75" t="s">
        <v>183</v>
      </c>
      <c r="D37" s="14" t="s">
        <v>18</v>
      </c>
      <c r="E37" s="35">
        <v>0.8</v>
      </c>
      <c r="F37" s="19"/>
      <c r="G37" s="19"/>
      <c r="H37" s="96"/>
      <c r="I37" s="52">
        <v>0.34</v>
      </c>
      <c r="J37" s="19"/>
      <c r="K37" s="32">
        <v>0.33</v>
      </c>
      <c r="L37" s="19"/>
      <c r="M37" s="32">
        <v>0.33</v>
      </c>
      <c r="N37" s="42">
        <v>0</v>
      </c>
      <c r="O37" s="56"/>
      <c r="P37" s="42" t="s">
        <v>125</v>
      </c>
      <c r="Q37" s="100">
        <v>0</v>
      </c>
      <c r="R37" s="42"/>
      <c r="S37" s="42"/>
      <c r="T37" s="42"/>
      <c r="U37" s="240"/>
      <c r="V37" s="173"/>
      <c r="W37" s="21"/>
      <c r="X37" s="174">
        <v>0</v>
      </c>
    </row>
    <row r="38" spans="1:26" ht="27.75" customHeight="1" thickBot="1" x14ac:dyDescent="0.25">
      <c r="A38" s="704"/>
      <c r="B38" s="186" t="s">
        <v>118</v>
      </c>
      <c r="C38" s="164" t="s">
        <v>183</v>
      </c>
      <c r="D38" s="41" t="s">
        <v>124</v>
      </c>
      <c r="E38" s="16" t="s">
        <v>123</v>
      </c>
      <c r="F38" s="19"/>
      <c r="G38" s="19">
        <v>3</v>
      </c>
      <c r="H38" s="96"/>
      <c r="I38" s="53">
        <v>2</v>
      </c>
      <c r="J38" s="19"/>
      <c r="K38" s="19">
        <v>2</v>
      </c>
      <c r="L38" s="19"/>
      <c r="M38" s="19">
        <v>2</v>
      </c>
      <c r="N38" s="42">
        <v>0</v>
      </c>
      <c r="O38" s="56">
        <v>3</v>
      </c>
      <c r="P38" s="42" t="s">
        <v>125</v>
      </c>
      <c r="Q38" s="67"/>
      <c r="R38" s="42"/>
      <c r="S38" s="42"/>
      <c r="T38" s="42"/>
      <c r="U38" s="240"/>
      <c r="V38" s="173">
        <v>1</v>
      </c>
      <c r="W38" s="21"/>
      <c r="X38" s="174">
        <v>1</v>
      </c>
    </row>
    <row r="39" spans="1:26" ht="26.25" thickBot="1" x14ac:dyDescent="0.25">
      <c r="A39" s="705"/>
      <c r="B39" s="187" t="s">
        <v>119</v>
      </c>
      <c r="C39" s="3"/>
      <c r="D39" s="21" t="s">
        <v>115</v>
      </c>
      <c r="E39" s="16">
        <v>0.9</v>
      </c>
      <c r="F39" s="19"/>
      <c r="G39" s="19"/>
      <c r="H39" s="96"/>
      <c r="I39" s="52">
        <v>0.7</v>
      </c>
      <c r="J39" s="19"/>
      <c r="K39" s="32">
        <v>0.8</v>
      </c>
      <c r="L39" s="19"/>
      <c r="M39" s="32">
        <v>0.9</v>
      </c>
      <c r="N39" s="42">
        <v>0</v>
      </c>
      <c r="O39" s="56"/>
      <c r="P39" s="42" t="s">
        <v>125</v>
      </c>
      <c r="Q39" s="42"/>
      <c r="R39" s="42"/>
      <c r="S39" s="42"/>
      <c r="T39" s="42"/>
      <c r="U39" s="240"/>
      <c r="V39" s="173"/>
      <c r="W39" s="21"/>
      <c r="X39" s="174">
        <v>1</v>
      </c>
      <c r="Y39" s="249">
        <f>SUM(X30:X39)</f>
        <v>9</v>
      </c>
      <c r="Z39" s="167">
        <f>Y39/10</f>
        <v>0.9</v>
      </c>
    </row>
    <row r="40" spans="1:26" ht="22.5" customHeight="1" x14ac:dyDescent="0.2">
      <c r="A40" s="709" t="s">
        <v>5</v>
      </c>
      <c r="B40" s="188" t="s">
        <v>40</v>
      </c>
      <c r="C40" s="165" t="s">
        <v>182</v>
      </c>
      <c r="D40" s="31">
        <v>0.89</v>
      </c>
      <c r="E40" s="11">
        <v>0.9</v>
      </c>
      <c r="F40" s="19"/>
      <c r="G40" s="32">
        <v>0.8</v>
      </c>
      <c r="H40" s="96"/>
      <c r="I40" s="52">
        <v>0.82</v>
      </c>
      <c r="J40" s="19"/>
      <c r="K40" s="32">
        <v>0.85</v>
      </c>
      <c r="L40" s="19"/>
      <c r="M40" s="32">
        <v>0.9</v>
      </c>
      <c r="N40" s="42">
        <v>0</v>
      </c>
      <c r="O40" s="58">
        <v>0.81</v>
      </c>
      <c r="P40" s="42" t="s">
        <v>125</v>
      </c>
      <c r="Q40" s="43"/>
      <c r="R40" s="43"/>
      <c r="S40" s="43"/>
      <c r="T40" s="43"/>
      <c r="U40" s="242"/>
      <c r="V40" s="173">
        <v>1</v>
      </c>
      <c r="W40" s="21"/>
      <c r="X40" s="174">
        <v>1</v>
      </c>
    </row>
    <row r="41" spans="1:26" s="5" customFormat="1" ht="26.25" customHeight="1" x14ac:dyDescent="0.2">
      <c r="A41" s="709"/>
      <c r="B41" s="189" t="s">
        <v>41</v>
      </c>
      <c r="C41" s="81" t="s">
        <v>182</v>
      </c>
      <c r="D41" s="20" t="s">
        <v>18</v>
      </c>
      <c r="E41" s="34">
        <v>1</v>
      </c>
      <c r="F41" s="19"/>
      <c r="G41" s="19"/>
      <c r="H41" s="96"/>
      <c r="I41" s="52">
        <v>0.8</v>
      </c>
      <c r="J41" s="19"/>
      <c r="K41" s="32">
        <v>0.9</v>
      </c>
      <c r="L41" s="19"/>
      <c r="M41" s="32">
        <v>1</v>
      </c>
      <c r="N41" s="42">
        <v>0</v>
      </c>
      <c r="O41" s="43" t="str">
        <f>D41</f>
        <v>SD</v>
      </c>
      <c r="P41" s="42" t="s">
        <v>125</v>
      </c>
      <c r="Q41" s="43"/>
      <c r="R41" s="43"/>
      <c r="S41" s="43"/>
      <c r="T41" s="43"/>
      <c r="U41" s="242"/>
      <c r="V41" s="173"/>
      <c r="W41" s="21"/>
      <c r="X41" s="174">
        <v>1</v>
      </c>
    </row>
    <row r="42" spans="1:26" s="5" customFormat="1" ht="27" customHeight="1" x14ac:dyDescent="0.2">
      <c r="A42" s="709"/>
      <c r="B42" s="189" t="s">
        <v>42</v>
      </c>
      <c r="C42" s="81" t="s">
        <v>182</v>
      </c>
      <c r="D42" s="21" t="s">
        <v>18</v>
      </c>
      <c r="E42" s="33">
        <v>0.8</v>
      </c>
      <c r="F42" s="19"/>
      <c r="G42" s="32">
        <v>0.6</v>
      </c>
      <c r="H42" s="96"/>
      <c r="I42" s="52">
        <v>0.7</v>
      </c>
      <c r="J42" s="19"/>
      <c r="K42" s="32">
        <v>0.8</v>
      </c>
      <c r="L42" s="19"/>
      <c r="M42" s="32">
        <v>0.8</v>
      </c>
      <c r="N42" s="42">
        <v>0</v>
      </c>
      <c r="O42" s="43" t="str">
        <f t="shared" ref="O42:O49" si="0">D42</f>
        <v>SD</v>
      </c>
      <c r="P42" s="42" t="s">
        <v>125</v>
      </c>
      <c r="Q42" s="43"/>
      <c r="R42" s="43"/>
      <c r="S42" s="43"/>
      <c r="T42" s="43"/>
      <c r="U42" s="242"/>
      <c r="V42" s="173">
        <v>0</v>
      </c>
      <c r="W42" s="21"/>
      <c r="X42" s="174">
        <v>1</v>
      </c>
    </row>
    <row r="43" spans="1:26" s="5" customFormat="1" ht="24" customHeight="1" x14ac:dyDescent="0.2">
      <c r="A43" s="709"/>
      <c r="B43" s="190" t="s">
        <v>43</v>
      </c>
      <c r="C43" s="166"/>
      <c r="D43" s="17" t="s">
        <v>18</v>
      </c>
      <c r="E43" s="64">
        <v>0.9</v>
      </c>
      <c r="F43" s="76"/>
      <c r="G43" s="76"/>
      <c r="H43" s="96"/>
      <c r="I43" s="64">
        <v>0.9</v>
      </c>
      <c r="J43" s="76"/>
      <c r="K43" s="64">
        <v>0.9</v>
      </c>
      <c r="L43" s="76"/>
      <c r="M43" s="64">
        <v>0.9</v>
      </c>
      <c r="N43" s="42">
        <v>0</v>
      </c>
      <c r="O43" s="43" t="str">
        <f t="shared" si="0"/>
        <v>SD</v>
      </c>
      <c r="P43" s="42" t="s">
        <v>125</v>
      </c>
      <c r="Q43" s="148">
        <v>0.9</v>
      </c>
      <c r="R43" s="43"/>
      <c r="S43" s="43"/>
      <c r="T43" s="43"/>
      <c r="U43" s="242"/>
      <c r="V43" s="173"/>
      <c r="W43" s="21"/>
      <c r="X43" s="174">
        <v>1</v>
      </c>
    </row>
    <row r="44" spans="1:26" s="5" customFormat="1" ht="37.5" customHeight="1" x14ac:dyDescent="0.2">
      <c r="A44" s="709"/>
      <c r="B44" s="190" t="s">
        <v>44</v>
      </c>
      <c r="C44" s="166"/>
      <c r="D44" s="17" t="s">
        <v>18</v>
      </c>
      <c r="E44" s="32">
        <v>1</v>
      </c>
      <c r="F44" s="19"/>
      <c r="G44" s="19"/>
      <c r="H44" s="96"/>
      <c r="I44" s="52">
        <v>0.5</v>
      </c>
      <c r="J44" s="32">
        <v>1</v>
      </c>
      <c r="K44" s="19"/>
      <c r="L44" s="19"/>
      <c r="M44" s="19"/>
      <c r="N44" s="42">
        <v>0</v>
      </c>
      <c r="O44" s="43" t="str">
        <f t="shared" si="0"/>
        <v>SD</v>
      </c>
      <c r="P44" s="42" t="s">
        <v>125</v>
      </c>
      <c r="Q44" s="150">
        <v>0</v>
      </c>
      <c r="R44" s="43"/>
      <c r="S44" s="43"/>
      <c r="T44" s="43"/>
      <c r="U44" s="242"/>
      <c r="V44" s="173"/>
      <c r="W44" s="21"/>
      <c r="X44" s="174">
        <v>0</v>
      </c>
    </row>
    <row r="45" spans="1:26" s="5" customFormat="1" ht="27" customHeight="1" x14ac:dyDescent="0.2">
      <c r="A45" s="709"/>
      <c r="B45" s="189" t="s">
        <v>61</v>
      </c>
      <c r="C45" s="81" t="s">
        <v>182</v>
      </c>
      <c r="D45" s="20" t="s">
        <v>18</v>
      </c>
      <c r="E45" s="32">
        <v>0.8</v>
      </c>
      <c r="F45" s="19"/>
      <c r="G45" s="19"/>
      <c r="H45" s="96"/>
      <c r="I45" s="52">
        <v>0.6</v>
      </c>
      <c r="J45" s="19"/>
      <c r="K45" s="32">
        <v>0.7</v>
      </c>
      <c r="L45" s="19"/>
      <c r="M45" s="32">
        <v>0.8</v>
      </c>
      <c r="N45" s="42">
        <v>0</v>
      </c>
      <c r="O45" s="43" t="str">
        <f t="shared" si="0"/>
        <v>SD</v>
      </c>
      <c r="P45" s="42" t="s">
        <v>125</v>
      </c>
      <c r="Q45" s="159"/>
      <c r="R45" s="43"/>
      <c r="S45" s="43"/>
      <c r="T45" s="43"/>
      <c r="U45" s="242"/>
      <c r="V45" s="173"/>
      <c r="W45" s="21"/>
      <c r="X45" s="174">
        <v>1</v>
      </c>
    </row>
    <row r="46" spans="1:26" s="5" customFormat="1" ht="38.25" customHeight="1" x14ac:dyDescent="0.2">
      <c r="A46" s="709"/>
      <c r="B46" s="191" t="s">
        <v>45</v>
      </c>
      <c r="C46" s="72" t="s">
        <v>164</v>
      </c>
      <c r="D46" s="17" t="s">
        <v>18</v>
      </c>
      <c r="E46" s="32">
        <v>1</v>
      </c>
      <c r="F46" s="19"/>
      <c r="G46" s="19"/>
      <c r="H46" s="97">
        <v>0.2</v>
      </c>
      <c r="I46" s="52">
        <v>0.4</v>
      </c>
      <c r="J46" s="32">
        <v>0.7</v>
      </c>
      <c r="K46" s="32">
        <v>1</v>
      </c>
      <c r="L46" s="19"/>
      <c r="M46" s="19"/>
      <c r="N46" s="42">
        <v>0</v>
      </c>
      <c r="O46" s="43" t="str">
        <f t="shared" si="0"/>
        <v>SD</v>
      </c>
      <c r="P46" s="70">
        <v>20</v>
      </c>
      <c r="Q46" s="43"/>
      <c r="R46" s="43"/>
      <c r="S46" s="43"/>
      <c r="T46" s="43"/>
      <c r="U46" s="242"/>
      <c r="V46" s="173"/>
      <c r="W46" s="21">
        <v>1</v>
      </c>
      <c r="X46" s="174">
        <v>1</v>
      </c>
    </row>
    <row r="47" spans="1:26" s="5" customFormat="1" ht="54" customHeight="1" x14ac:dyDescent="0.2">
      <c r="A47" s="709"/>
      <c r="B47" s="192" t="s">
        <v>135</v>
      </c>
      <c r="C47" s="6" t="s">
        <v>170</v>
      </c>
      <c r="D47" s="20" t="s">
        <v>18</v>
      </c>
      <c r="E47" s="32">
        <v>1</v>
      </c>
      <c r="F47" s="19"/>
      <c r="G47" s="19"/>
      <c r="H47" s="97">
        <v>0.5</v>
      </c>
      <c r="I47" s="52">
        <v>1</v>
      </c>
      <c r="J47" s="19"/>
      <c r="K47" s="19"/>
      <c r="L47" s="19"/>
      <c r="M47" s="19"/>
      <c r="N47" s="42">
        <v>0</v>
      </c>
      <c r="O47" s="43" t="str">
        <f t="shared" si="0"/>
        <v>SD</v>
      </c>
      <c r="P47" s="114">
        <v>1</v>
      </c>
      <c r="Q47" s="43"/>
      <c r="R47" s="43"/>
      <c r="S47" s="43"/>
      <c r="T47" s="43"/>
      <c r="U47" s="242"/>
      <c r="V47" s="173"/>
      <c r="W47" s="21">
        <v>1</v>
      </c>
      <c r="X47" s="174">
        <v>1</v>
      </c>
    </row>
    <row r="48" spans="1:26" s="5" customFormat="1" ht="51" customHeight="1" x14ac:dyDescent="0.2">
      <c r="A48" s="709"/>
      <c r="B48" s="180" t="s">
        <v>136</v>
      </c>
      <c r="C48" s="6"/>
      <c r="D48" s="20" t="s">
        <v>18</v>
      </c>
      <c r="E48" s="32">
        <v>1</v>
      </c>
      <c r="F48" s="19"/>
      <c r="G48" s="19"/>
      <c r="H48" s="96"/>
      <c r="I48" s="52">
        <v>0.5</v>
      </c>
      <c r="J48" s="32">
        <v>1</v>
      </c>
      <c r="K48" s="19"/>
      <c r="L48" s="19"/>
      <c r="M48" s="19"/>
      <c r="N48" s="42">
        <v>0</v>
      </c>
      <c r="O48" s="43" t="str">
        <f t="shared" si="0"/>
        <v>SD</v>
      </c>
      <c r="P48" s="42" t="s">
        <v>125</v>
      </c>
      <c r="Q48" s="43"/>
      <c r="R48" s="43"/>
      <c r="S48" s="43"/>
      <c r="T48" s="43"/>
      <c r="U48" s="242"/>
      <c r="V48" s="173"/>
      <c r="W48" s="21"/>
      <c r="X48" s="174">
        <v>1</v>
      </c>
    </row>
    <row r="49" spans="1:24" s="5" customFormat="1" ht="24" customHeight="1" x14ac:dyDescent="0.2">
      <c r="A49" s="709"/>
      <c r="B49" s="180" t="s">
        <v>46</v>
      </c>
      <c r="C49" s="6"/>
      <c r="D49" s="20" t="s">
        <v>18</v>
      </c>
      <c r="E49" s="32">
        <v>1</v>
      </c>
      <c r="F49" s="19"/>
      <c r="G49" s="19"/>
      <c r="H49" s="96"/>
      <c r="I49" s="52">
        <v>0.5</v>
      </c>
      <c r="J49" s="32">
        <v>1</v>
      </c>
      <c r="K49" s="19"/>
      <c r="L49" s="19"/>
      <c r="M49" s="19"/>
      <c r="N49" s="42">
        <v>0</v>
      </c>
      <c r="O49" s="43" t="str">
        <f t="shared" si="0"/>
        <v>SD</v>
      </c>
      <c r="P49" s="42" t="s">
        <v>125</v>
      </c>
      <c r="Q49" s="114">
        <v>0.6</v>
      </c>
      <c r="R49" s="43"/>
      <c r="S49" s="43"/>
      <c r="T49" s="43"/>
      <c r="U49" s="242"/>
      <c r="V49" s="173"/>
      <c r="W49" s="21"/>
      <c r="X49" s="174">
        <v>1</v>
      </c>
    </row>
    <row r="50" spans="1:24" s="5" customFormat="1" ht="25.5" x14ac:dyDescent="0.2">
      <c r="A50" s="709"/>
      <c r="B50" s="180" t="s">
        <v>137</v>
      </c>
      <c r="C50" s="6"/>
      <c r="D50" s="20" t="s">
        <v>18</v>
      </c>
      <c r="E50" s="32">
        <v>0.8</v>
      </c>
      <c r="F50" s="19"/>
      <c r="G50" s="32">
        <v>0.6</v>
      </c>
      <c r="H50" s="96"/>
      <c r="I50" s="52">
        <v>0.7</v>
      </c>
      <c r="J50" s="19"/>
      <c r="K50" s="32">
        <v>0.8</v>
      </c>
      <c r="L50" s="19"/>
      <c r="M50" s="32">
        <v>0.8</v>
      </c>
      <c r="N50" s="42">
        <v>0</v>
      </c>
      <c r="O50" s="43"/>
      <c r="P50" s="42" t="s">
        <v>125</v>
      </c>
      <c r="Q50" s="157">
        <v>0</v>
      </c>
      <c r="R50" s="43"/>
      <c r="S50" s="43"/>
      <c r="T50" s="43"/>
      <c r="U50" s="242"/>
      <c r="V50" s="173">
        <v>1</v>
      </c>
      <c r="W50" s="21"/>
      <c r="X50" s="174">
        <v>1</v>
      </c>
    </row>
    <row r="51" spans="1:24" s="5" customFormat="1" ht="30" customHeight="1" x14ac:dyDescent="0.2">
      <c r="A51" s="709"/>
      <c r="B51" s="180" t="s">
        <v>47</v>
      </c>
      <c r="C51" s="6"/>
      <c r="D51" s="20" t="s">
        <v>18</v>
      </c>
      <c r="E51" s="32">
        <v>0.8</v>
      </c>
      <c r="F51" s="19"/>
      <c r="G51" s="32">
        <v>0.6</v>
      </c>
      <c r="H51" s="96"/>
      <c r="I51" s="52">
        <v>0.7</v>
      </c>
      <c r="J51" s="19"/>
      <c r="K51" s="32">
        <v>0.8</v>
      </c>
      <c r="L51" s="19"/>
      <c r="M51" s="19"/>
      <c r="N51" s="42">
        <v>0</v>
      </c>
      <c r="O51" s="43"/>
      <c r="P51" s="42" t="s">
        <v>125</v>
      </c>
      <c r="Q51" s="69"/>
      <c r="R51" s="69"/>
      <c r="S51" s="69"/>
      <c r="T51" s="69"/>
      <c r="U51" s="243"/>
      <c r="V51" s="232">
        <v>1</v>
      </c>
      <c r="W51" s="21"/>
      <c r="X51" s="174">
        <v>1</v>
      </c>
    </row>
    <row r="52" spans="1:24" s="5" customFormat="1" ht="38.25" x14ac:dyDescent="0.2">
      <c r="A52" s="709"/>
      <c r="B52" s="193" t="s">
        <v>138</v>
      </c>
      <c r="C52" s="8"/>
      <c r="D52" s="17" t="s">
        <v>18</v>
      </c>
      <c r="E52" s="11">
        <v>1</v>
      </c>
      <c r="F52" s="19"/>
      <c r="G52" s="19"/>
      <c r="H52" s="97">
        <v>0.5</v>
      </c>
      <c r="I52" s="52">
        <v>1</v>
      </c>
      <c r="J52" s="19"/>
      <c r="K52" s="19"/>
      <c r="L52" s="19"/>
      <c r="M52" s="19"/>
      <c r="N52" s="42">
        <v>0</v>
      </c>
      <c r="O52" s="43" t="str">
        <f>D52</f>
        <v>SD</v>
      </c>
      <c r="P52" s="114">
        <v>0.6</v>
      </c>
      <c r="Q52" s="157">
        <v>0</v>
      </c>
      <c r="R52" s="43"/>
      <c r="S52" s="43"/>
      <c r="T52" s="43"/>
      <c r="U52" s="242"/>
      <c r="V52" s="173"/>
      <c r="W52" s="21">
        <v>1</v>
      </c>
      <c r="X52" s="174">
        <v>1</v>
      </c>
    </row>
    <row r="53" spans="1:24" s="5" customFormat="1" ht="24.75" customHeight="1" x14ac:dyDescent="0.2">
      <c r="A53" s="709"/>
      <c r="B53" s="180" t="s">
        <v>48</v>
      </c>
      <c r="C53" s="6"/>
      <c r="D53" s="20" t="s">
        <v>18</v>
      </c>
      <c r="E53" s="32">
        <v>1</v>
      </c>
      <c r="F53" s="19"/>
      <c r="G53" s="32">
        <v>0.8</v>
      </c>
      <c r="H53" s="96"/>
      <c r="I53" s="52">
        <v>1</v>
      </c>
      <c r="J53" s="19"/>
      <c r="K53" s="32">
        <v>1</v>
      </c>
      <c r="L53" s="19"/>
      <c r="M53" s="32">
        <v>1</v>
      </c>
      <c r="N53" s="42">
        <v>0</v>
      </c>
      <c r="O53" s="43">
        <v>0</v>
      </c>
      <c r="P53" s="43" t="s">
        <v>125</v>
      </c>
      <c r="Q53" s="43"/>
      <c r="R53" s="43"/>
      <c r="S53" s="43"/>
      <c r="T53" s="43"/>
      <c r="U53" s="242"/>
      <c r="V53" s="173">
        <v>0</v>
      </c>
      <c r="W53" s="21"/>
      <c r="X53" s="174">
        <v>1</v>
      </c>
    </row>
    <row r="54" spans="1:24" s="5" customFormat="1" ht="24.75" customHeight="1" x14ac:dyDescent="0.2">
      <c r="A54" s="709"/>
      <c r="B54" s="180" t="s">
        <v>49</v>
      </c>
      <c r="C54" s="6"/>
      <c r="D54" s="20" t="s">
        <v>18</v>
      </c>
      <c r="E54" s="32">
        <v>0.9</v>
      </c>
      <c r="F54" s="19"/>
      <c r="G54" s="32">
        <v>0.9</v>
      </c>
      <c r="H54" s="96"/>
      <c r="I54" s="52">
        <v>0.9</v>
      </c>
      <c r="J54" s="19"/>
      <c r="K54" s="32">
        <v>0.9</v>
      </c>
      <c r="L54" s="19"/>
      <c r="M54" s="32">
        <v>0.9</v>
      </c>
      <c r="N54" s="42">
        <v>0</v>
      </c>
      <c r="O54" s="43">
        <v>93.5</v>
      </c>
      <c r="P54" s="42" t="s">
        <v>125</v>
      </c>
      <c r="Q54" s="63">
        <v>3.76</v>
      </c>
      <c r="R54" s="69"/>
      <c r="S54" s="69"/>
      <c r="T54" s="69"/>
      <c r="U54" s="243"/>
      <c r="V54" s="232">
        <v>1</v>
      </c>
      <c r="W54" s="21"/>
      <c r="X54" s="174">
        <v>0.75</v>
      </c>
    </row>
    <row r="55" spans="1:24" s="5" customFormat="1" ht="27.75" customHeight="1" x14ac:dyDescent="0.2">
      <c r="A55" s="709"/>
      <c r="B55" s="190" t="s">
        <v>50</v>
      </c>
      <c r="C55" s="6"/>
      <c r="D55" s="20" t="s">
        <v>18</v>
      </c>
      <c r="E55" s="32">
        <v>0.9</v>
      </c>
      <c r="F55" s="19"/>
      <c r="G55" s="19"/>
      <c r="H55" s="96"/>
      <c r="I55" s="52">
        <v>0.9</v>
      </c>
      <c r="J55" s="19"/>
      <c r="K55" s="32">
        <v>0.9</v>
      </c>
      <c r="L55" s="19"/>
      <c r="M55" s="32">
        <v>0.9</v>
      </c>
      <c r="N55" s="42">
        <v>0</v>
      </c>
      <c r="O55" s="43" t="str">
        <f>D55</f>
        <v>SD</v>
      </c>
      <c r="P55" s="42" t="s">
        <v>125</v>
      </c>
      <c r="Q55" s="114">
        <v>0.9</v>
      </c>
      <c r="R55" s="43"/>
      <c r="S55" s="43"/>
      <c r="T55" s="43"/>
      <c r="U55" s="242"/>
      <c r="V55" s="173"/>
      <c r="W55" s="21"/>
      <c r="X55" s="174">
        <v>1</v>
      </c>
    </row>
    <row r="56" spans="1:24" s="5" customFormat="1" ht="18.75" customHeight="1" x14ac:dyDescent="0.2">
      <c r="A56" s="709"/>
      <c r="B56" s="180" t="s">
        <v>51</v>
      </c>
      <c r="C56" s="6"/>
      <c r="D56" s="19" t="s">
        <v>56</v>
      </c>
      <c r="E56" s="19" t="s">
        <v>56</v>
      </c>
      <c r="F56" s="19"/>
      <c r="G56" s="19" t="s">
        <v>56</v>
      </c>
      <c r="H56" s="96"/>
      <c r="I56" s="53" t="s">
        <v>56</v>
      </c>
      <c r="J56" s="19"/>
      <c r="K56" s="19" t="s">
        <v>56</v>
      </c>
      <c r="L56" s="19"/>
      <c r="M56" s="19" t="s">
        <v>56</v>
      </c>
      <c r="N56" s="42">
        <v>0</v>
      </c>
      <c r="O56" s="43" t="s">
        <v>56</v>
      </c>
      <c r="P56" s="42" t="s">
        <v>125</v>
      </c>
      <c r="Q56" s="153" t="s">
        <v>174</v>
      </c>
      <c r="R56" s="43"/>
      <c r="S56" s="43"/>
      <c r="T56" s="43"/>
      <c r="U56" s="242"/>
      <c r="V56" s="173">
        <v>1</v>
      </c>
      <c r="W56" s="21"/>
      <c r="X56" s="174">
        <v>1</v>
      </c>
    </row>
    <row r="57" spans="1:24" s="5" customFormat="1" x14ac:dyDescent="0.2">
      <c r="A57" s="709"/>
      <c r="B57" s="180" t="s">
        <v>52</v>
      </c>
      <c r="C57" s="6"/>
      <c r="D57" s="22">
        <v>100</v>
      </c>
      <c r="E57" s="34">
        <v>1</v>
      </c>
      <c r="F57" s="19"/>
      <c r="G57" s="34">
        <v>1</v>
      </c>
      <c r="H57" s="96"/>
      <c r="I57" s="54">
        <v>1</v>
      </c>
      <c r="J57" s="19"/>
      <c r="K57" s="34">
        <v>1</v>
      </c>
      <c r="L57" s="19"/>
      <c r="M57" s="34">
        <v>1</v>
      </c>
      <c r="N57" s="42">
        <v>0</v>
      </c>
      <c r="O57" s="43"/>
      <c r="P57" s="42" t="s">
        <v>125</v>
      </c>
      <c r="Q57" s="151">
        <v>1</v>
      </c>
      <c r="R57" s="43"/>
      <c r="S57" s="43"/>
      <c r="T57" s="43"/>
      <c r="U57" s="242"/>
      <c r="V57" s="173"/>
      <c r="W57" s="21"/>
      <c r="X57" s="174">
        <v>1</v>
      </c>
    </row>
    <row r="58" spans="1:24" s="5" customFormat="1" ht="20.25" customHeight="1" x14ac:dyDescent="0.2">
      <c r="A58" s="709"/>
      <c r="B58" s="194" t="s">
        <v>53</v>
      </c>
      <c r="C58" s="4"/>
      <c r="D58" s="22">
        <v>100</v>
      </c>
      <c r="E58" s="34">
        <v>0.9</v>
      </c>
      <c r="F58" s="19"/>
      <c r="G58" s="32">
        <v>0.9</v>
      </c>
      <c r="H58" s="96"/>
      <c r="I58" s="52">
        <v>0.9</v>
      </c>
      <c r="J58" s="19"/>
      <c r="K58" s="32">
        <v>0.9</v>
      </c>
      <c r="L58" s="19"/>
      <c r="M58" s="32">
        <v>0.9</v>
      </c>
      <c r="N58" s="42">
        <v>0</v>
      </c>
      <c r="O58" s="63">
        <v>86</v>
      </c>
      <c r="P58" s="42" t="s">
        <v>125</v>
      </c>
      <c r="Q58" s="154">
        <v>0.86799999999999999</v>
      </c>
      <c r="R58" s="63"/>
      <c r="S58" s="63"/>
      <c r="T58" s="63"/>
      <c r="U58" s="244"/>
      <c r="V58" s="255">
        <v>0</v>
      </c>
      <c r="W58" s="21"/>
      <c r="X58" s="174">
        <v>0.96</v>
      </c>
    </row>
    <row r="59" spans="1:24" s="5" customFormat="1" ht="24.75" customHeight="1" x14ac:dyDescent="0.2">
      <c r="A59" s="709"/>
      <c r="B59" s="195" t="s">
        <v>54</v>
      </c>
      <c r="C59" s="4"/>
      <c r="D59" s="20" t="s">
        <v>57</v>
      </c>
      <c r="E59" s="20" t="s">
        <v>57</v>
      </c>
      <c r="F59" s="19"/>
      <c r="G59" s="20" t="s">
        <v>57</v>
      </c>
      <c r="H59" s="96"/>
      <c r="I59" s="51" t="s">
        <v>57</v>
      </c>
      <c r="J59" s="19"/>
      <c r="K59" s="20" t="s">
        <v>57</v>
      </c>
      <c r="L59" s="19"/>
      <c r="M59" s="20" t="s">
        <v>57</v>
      </c>
      <c r="N59" s="42">
        <v>0</v>
      </c>
      <c r="O59" s="43" t="s">
        <v>57</v>
      </c>
      <c r="P59" s="42" t="s">
        <v>125</v>
      </c>
      <c r="Q59" s="149" t="s">
        <v>175</v>
      </c>
      <c r="R59" s="43"/>
      <c r="S59" s="43"/>
      <c r="T59" s="43"/>
      <c r="U59" s="242"/>
      <c r="V59" s="173">
        <v>1</v>
      </c>
      <c r="W59" s="21"/>
      <c r="X59" s="174">
        <v>1</v>
      </c>
    </row>
    <row r="60" spans="1:24" s="5" customFormat="1" ht="59.25" customHeight="1" x14ac:dyDescent="0.2">
      <c r="A60" s="709"/>
      <c r="B60" s="195" t="s">
        <v>55</v>
      </c>
      <c r="C60" s="4"/>
      <c r="D60" s="20" t="s">
        <v>18</v>
      </c>
      <c r="E60" s="32">
        <v>1</v>
      </c>
      <c r="F60" s="19"/>
      <c r="G60" s="19"/>
      <c r="H60" s="96"/>
      <c r="I60" s="53"/>
      <c r="J60" s="32">
        <v>0.5</v>
      </c>
      <c r="K60" s="32">
        <v>1</v>
      </c>
      <c r="L60" s="19"/>
      <c r="M60" s="19"/>
      <c r="N60" s="42">
        <v>0</v>
      </c>
      <c r="O60" s="43" t="str">
        <f>D60</f>
        <v>SD</v>
      </c>
      <c r="P60" s="42" t="s">
        <v>125</v>
      </c>
      <c r="Q60" s="149" t="s">
        <v>125</v>
      </c>
      <c r="R60" s="43"/>
      <c r="S60" s="43"/>
      <c r="T60" s="43"/>
      <c r="U60" s="242"/>
      <c r="V60" s="173"/>
      <c r="W60" s="21"/>
      <c r="X60" s="174">
        <v>1</v>
      </c>
    </row>
    <row r="61" spans="1:24" s="5" customFormat="1" ht="35.25" customHeight="1" x14ac:dyDescent="0.2">
      <c r="A61" s="709"/>
      <c r="B61" s="196" t="s">
        <v>77</v>
      </c>
      <c r="C61" s="124"/>
      <c r="D61" s="17" t="s">
        <v>18</v>
      </c>
      <c r="E61" s="125" t="s">
        <v>78</v>
      </c>
      <c r="F61" s="19"/>
      <c r="G61" s="125" t="s">
        <v>78</v>
      </c>
      <c r="H61" s="96"/>
      <c r="I61" s="126" t="s">
        <v>78</v>
      </c>
      <c r="J61" s="19"/>
      <c r="K61" s="125" t="s">
        <v>78</v>
      </c>
      <c r="L61" s="19"/>
      <c r="M61" s="125" t="s">
        <v>78</v>
      </c>
      <c r="N61" s="42">
        <v>0</v>
      </c>
      <c r="O61" s="43" t="str">
        <f>D61</f>
        <v>SD</v>
      </c>
      <c r="P61" s="42" t="s">
        <v>125</v>
      </c>
      <c r="Q61" s="156" t="s">
        <v>179</v>
      </c>
      <c r="R61" s="43"/>
      <c r="S61" s="43"/>
      <c r="T61" s="43"/>
      <c r="U61" s="242"/>
      <c r="V61" s="173"/>
      <c r="W61" s="21"/>
      <c r="X61" s="174">
        <v>1</v>
      </c>
    </row>
    <row r="62" spans="1:24" s="5" customFormat="1" ht="23.25" customHeight="1" x14ac:dyDescent="0.2">
      <c r="A62" s="709"/>
      <c r="B62" s="197" t="s">
        <v>76</v>
      </c>
      <c r="C62" s="7"/>
      <c r="D62" s="17" t="s">
        <v>18</v>
      </c>
      <c r="E62" s="35">
        <v>0.8</v>
      </c>
      <c r="F62" s="19"/>
      <c r="G62" s="19"/>
      <c r="H62" s="96"/>
      <c r="I62" s="52">
        <v>0.6</v>
      </c>
      <c r="J62" s="19"/>
      <c r="K62" s="32">
        <v>0.7</v>
      </c>
      <c r="L62" s="19"/>
      <c r="M62" s="32">
        <v>0.8</v>
      </c>
      <c r="N62" s="42">
        <v>0</v>
      </c>
      <c r="O62" s="43"/>
      <c r="P62" s="42" t="s">
        <v>125</v>
      </c>
      <c r="Q62" s="43"/>
      <c r="R62" s="43"/>
      <c r="S62" s="43"/>
      <c r="T62" s="43"/>
      <c r="U62" s="242"/>
      <c r="V62" s="173"/>
      <c r="W62" s="21"/>
      <c r="X62" s="174">
        <v>1</v>
      </c>
    </row>
    <row r="63" spans="1:24" s="5" customFormat="1" ht="28.5" customHeight="1" x14ac:dyDescent="0.2">
      <c r="A63" s="709"/>
      <c r="B63" s="198" t="s">
        <v>100</v>
      </c>
      <c r="C63" s="77"/>
      <c r="D63" s="34">
        <v>0.89</v>
      </c>
      <c r="E63" s="35">
        <v>0.9</v>
      </c>
      <c r="F63" s="35">
        <v>0.9</v>
      </c>
      <c r="G63" s="52">
        <v>0.9</v>
      </c>
      <c r="H63" s="80">
        <v>0.9</v>
      </c>
      <c r="I63" s="64">
        <v>0.9</v>
      </c>
      <c r="J63" s="64">
        <v>0.9</v>
      </c>
      <c r="K63" s="64">
        <v>0.9</v>
      </c>
      <c r="L63" s="64">
        <v>0.9</v>
      </c>
      <c r="M63" s="64">
        <v>0.9</v>
      </c>
      <c r="N63" s="67">
        <v>0</v>
      </c>
      <c r="O63" s="43"/>
      <c r="P63" s="100">
        <v>81</v>
      </c>
      <c r="Q63" s="152">
        <v>0.8</v>
      </c>
      <c r="R63" s="69"/>
      <c r="S63" s="69"/>
      <c r="T63" s="69"/>
      <c r="U63" s="243"/>
      <c r="V63" s="232"/>
      <c r="W63" s="21">
        <v>0</v>
      </c>
      <c r="X63" s="174">
        <v>0.88</v>
      </c>
    </row>
    <row r="64" spans="1:24" s="5" customFormat="1" ht="33.75" customHeight="1" x14ac:dyDescent="0.25">
      <c r="A64" s="709"/>
      <c r="B64" s="199" t="s">
        <v>108</v>
      </c>
      <c r="C64" s="36"/>
      <c r="D64" s="125" t="s">
        <v>18</v>
      </c>
      <c r="E64" s="127">
        <v>0.6</v>
      </c>
      <c r="F64" s="19"/>
      <c r="G64" s="64">
        <v>1</v>
      </c>
      <c r="H64" s="96"/>
      <c r="I64" s="160" t="s">
        <v>125</v>
      </c>
      <c r="J64" s="76"/>
      <c r="K64" s="76"/>
      <c r="L64" s="76"/>
      <c r="M64" s="76"/>
      <c r="N64" s="112">
        <v>0</v>
      </c>
      <c r="O64" s="70"/>
      <c r="P64" s="42" t="s">
        <v>125</v>
      </c>
      <c r="Q64" s="43" t="s">
        <v>125</v>
      </c>
      <c r="R64" s="70"/>
      <c r="S64" s="70"/>
      <c r="T64" s="70"/>
      <c r="U64" s="245"/>
      <c r="V64" s="173"/>
      <c r="W64" s="21"/>
      <c r="X64" s="174"/>
    </row>
    <row r="65" spans="1:26" s="5" customFormat="1" ht="57" customHeight="1" x14ac:dyDescent="0.2">
      <c r="A65" s="709"/>
      <c r="B65" s="199" t="s">
        <v>109</v>
      </c>
      <c r="C65" s="36"/>
      <c r="D65" s="17" t="s">
        <v>18</v>
      </c>
      <c r="E65" s="128">
        <v>1</v>
      </c>
      <c r="F65" s="19"/>
      <c r="G65" s="52">
        <v>1</v>
      </c>
      <c r="H65" s="96"/>
      <c r="I65" s="161" t="s">
        <v>125</v>
      </c>
      <c r="J65" s="53"/>
      <c r="K65" s="53"/>
      <c r="L65" s="53"/>
      <c r="M65" s="53"/>
      <c r="N65" s="112">
        <v>0</v>
      </c>
      <c r="O65" s="70"/>
      <c r="P65" s="42" t="s">
        <v>125</v>
      </c>
      <c r="Q65" s="149" t="s">
        <v>125</v>
      </c>
      <c r="R65" s="70"/>
      <c r="S65" s="70"/>
      <c r="T65" s="70"/>
      <c r="U65" s="245"/>
      <c r="V65" s="173"/>
      <c r="W65" s="21"/>
      <c r="X65" s="174"/>
    </row>
    <row r="66" spans="1:26" s="5" customFormat="1" ht="90.75" customHeight="1" x14ac:dyDescent="0.2">
      <c r="A66" s="709"/>
      <c r="B66" s="200" t="s">
        <v>139</v>
      </c>
      <c r="C66" s="36"/>
      <c r="D66" s="17" t="s">
        <v>18</v>
      </c>
      <c r="E66" s="18">
        <v>1</v>
      </c>
      <c r="F66" s="19"/>
      <c r="G66" s="52">
        <v>1</v>
      </c>
      <c r="H66" s="96"/>
      <c r="I66" s="52">
        <v>1</v>
      </c>
      <c r="J66" s="52"/>
      <c r="K66" s="52">
        <v>1</v>
      </c>
      <c r="L66" s="52"/>
      <c r="M66" s="52">
        <v>1</v>
      </c>
      <c r="N66" s="112">
        <v>0</v>
      </c>
      <c r="O66" s="70"/>
      <c r="P66" s="42" t="s">
        <v>125</v>
      </c>
      <c r="Q66" s="114">
        <v>1</v>
      </c>
      <c r="R66" s="70"/>
      <c r="S66" s="70"/>
      <c r="T66" s="70"/>
      <c r="U66" s="245"/>
      <c r="V66" s="173"/>
      <c r="W66" s="21"/>
      <c r="X66" s="174">
        <v>1</v>
      </c>
    </row>
    <row r="67" spans="1:26" s="5" customFormat="1" ht="76.5" x14ac:dyDescent="0.2">
      <c r="A67" s="709"/>
      <c r="B67" s="199" t="s">
        <v>140</v>
      </c>
      <c r="C67" s="36"/>
      <c r="D67" s="17" t="s">
        <v>18</v>
      </c>
      <c r="E67" s="18">
        <v>1</v>
      </c>
      <c r="F67" s="19"/>
      <c r="G67" s="52">
        <v>1</v>
      </c>
      <c r="H67" s="96"/>
      <c r="I67" s="52">
        <v>1</v>
      </c>
      <c r="J67" s="52"/>
      <c r="K67" s="52">
        <v>1</v>
      </c>
      <c r="L67" s="52"/>
      <c r="M67" s="52">
        <v>1</v>
      </c>
      <c r="N67" s="42">
        <v>0</v>
      </c>
      <c r="O67" s="43" t="str">
        <f>D67</f>
        <v>SD</v>
      </c>
      <c r="P67" s="42" t="s">
        <v>125</v>
      </c>
      <c r="Q67" s="155"/>
      <c r="R67" s="43"/>
      <c r="S67" s="43"/>
      <c r="T67" s="43"/>
      <c r="U67" s="242"/>
      <c r="V67" s="173"/>
      <c r="W67" s="21"/>
      <c r="X67" s="174">
        <v>1</v>
      </c>
    </row>
    <row r="68" spans="1:26" s="5" customFormat="1" ht="36.75" customHeight="1" x14ac:dyDescent="0.25">
      <c r="A68" s="709"/>
      <c r="B68" s="183" t="s">
        <v>141</v>
      </c>
      <c r="C68" s="82" t="s">
        <v>166</v>
      </c>
      <c r="D68" s="125" t="s">
        <v>18</v>
      </c>
      <c r="E68" s="129">
        <v>0.9</v>
      </c>
      <c r="F68" s="19"/>
      <c r="G68" s="32">
        <v>0.7</v>
      </c>
      <c r="H68" s="96"/>
      <c r="I68" s="52">
        <v>0.8</v>
      </c>
      <c r="J68" s="19"/>
      <c r="K68" s="32">
        <v>0.9</v>
      </c>
      <c r="L68" s="19"/>
      <c r="M68" s="32">
        <v>0.9</v>
      </c>
      <c r="N68" s="42">
        <v>0</v>
      </c>
      <c r="O68" s="43">
        <v>0</v>
      </c>
      <c r="P68" s="42" t="s">
        <v>125</v>
      </c>
      <c r="Q68" s="43"/>
      <c r="R68" s="43"/>
      <c r="S68" s="43"/>
      <c r="T68" s="43"/>
      <c r="U68" s="242"/>
      <c r="V68" s="173">
        <v>0</v>
      </c>
      <c r="W68" s="21"/>
      <c r="X68" s="174">
        <v>1</v>
      </c>
    </row>
    <row r="69" spans="1:26" s="5" customFormat="1" ht="39" thickBot="1" x14ac:dyDescent="0.25">
      <c r="A69" s="709"/>
      <c r="B69" s="183" t="s">
        <v>184</v>
      </c>
      <c r="C69" s="82" t="s">
        <v>166</v>
      </c>
      <c r="D69" s="125" t="s">
        <v>18</v>
      </c>
      <c r="E69" s="121">
        <v>0.9</v>
      </c>
      <c r="F69" s="19"/>
      <c r="G69" s="19"/>
      <c r="H69" s="96"/>
      <c r="I69" s="52">
        <v>0.7</v>
      </c>
      <c r="J69" s="19"/>
      <c r="K69" s="32">
        <v>0.8</v>
      </c>
      <c r="L69" s="19"/>
      <c r="M69" s="32">
        <v>0.9</v>
      </c>
      <c r="N69" s="42">
        <v>0</v>
      </c>
      <c r="O69" s="43" t="str">
        <f>D69</f>
        <v>SD</v>
      </c>
      <c r="P69" s="42" t="s">
        <v>125</v>
      </c>
      <c r="Q69" s="43"/>
      <c r="R69" s="43"/>
      <c r="S69" s="43"/>
      <c r="T69" s="43"/>
      <c r="U69" s="242"/>
      <c r="V69" s="173"/>
      <c r="W69" s="21"/>
      <c r="X69" s="174">
        <v>1</v>
      </c>
    </row>
    <row r="70" spans="1:26" s="5" customFormat="1" ht="39" thickBot="1" x14ac:dyDescent="0.25">
      <c r="A70" s="709"/>
      <c r="B70" s="183" t="s">
        <v>110</v>
      </c>
      <c r="C70" s="82" t="s">
        <v>166</v>
      </c>
      <c r="D70" s="125" t="s">
        <v>18</v>
      </c>
      <c r="E70" s="121">
        <v>0.8</v>
      </c>
      <c r="F70" s="19"/>
      <c r="G70" s="19"/>
      <c r="H70" s="96"/>
      <c r="I70" s="52">
        <v>0.25</v>
      </c>
      <c r="J70" s="32"/>
      <c r="K70" s="32">
        <v>0.5</v>
      </c>
      <c r="L70" s="32"/>
      <c r="M70" s="32">
        <v>0.8</v>
      </c>
      <c r="N70" s="42">
        <v>0</v>
      </c>
      <c r="O70" s="43" t="str">
        <f t="shared" ref="O70:O75" si="1">D70</f>
        <v>SD</v>
      </c>
      <c r="P70" s="42" t="s">
        <v>125</v>
      </c>
      <c r="Q70" s="157">
        <v>0</v>
      </c>
      <c r="R70" s="43"/>
      <c r="S70" s="43"/>
      <c r="T70" s="43"/>
      <c r="U70" s="242"/>
      <c r="V70" s="173"/>
      <c r="W70" s="21"/>
      <c r="X70" s="174">
        <v>1</v>
      </c>
      <c r="Y70" s="250">
        <f>SUM(X40:X70)</f>
        <v>27.59</v>
      </c>
      <c r="Z70" s="168">
        <f>Y70/29</f>
        <v>0.95137931034482759</v>
      </c>
    </row>
    <row r="71" spans="1:26" ht="38.25" x14ac:dyDescent="0.2">
      <c r="A71" s="710" t="s">
        <v>39</v>
      </c>
      <c r="B71" s="201" t="s">
        <v>23</v>
      </c>
      <c r="C71" s="78" t="s">
        <v>185</v>
      </c>
      <c r="D71" s="23" t="s">
        <v>18</v>
      </c>
      <c r="E71" s="121">
        <v>0.8</v>
      </c>
      <c r="F71" s="19"/>
      <c r="G71" s="19"/>
      <c r="H71" s="96"/>
      <c r="I71" s="52">
        <v>0.7</v>
      </c>
      <c r="J71" s="19"/>
      <c r="K71" s="32">
        <v>0.8</v>
      </c>
      <c r="L71" s="19"/>
      <c r="M71" s="19"/>
      <c r="N71" s="42">
        <v>0</v>
      </c>
      <c r="O71" s="43" t="str">
        <f t="shared" si="1"/>
        <v>SD</v>
      </c>
      <c r="P71" s="42" t="s">
        <v>125</v>
      </c>
      <c r="Q71" s="42"/>
      <c r="R71" s="42"/>
      <c r="S71" s="42"/>
      <c r="T71" s="42"/>
      <c r="U71" s="240"/>
      <c r="V71" s="173"/>
      <c r="W71" s="21"/>
      <c r="X71" s="174">
        <v>1</v>
      </c>
    </row>
    <row r="72" spans="1:26" ht="25.5" x14ac:dyDescent="0.2">
      <c r="A72" s="711"/>
      <c r="B72" s="201" t="s">
        <v>19</v>
      </c>
      <c r="C72" s="78" t="s">
        <v>185</v>
      </c>
      <c r="D72" s="23" t="s">
        <v>18</v>
      </c>
      <c r="E72" s="121">
        <v>1</v>
      </c>
      <c r="F72" s="19"/>
      <c r="G72" s="19"/>
      <c r="H72" s="97">
        <v>0.6</v>
      </c>
      <c r="I72" s="52">
        <v>1</v>
      </c>
      <c r="J72" s="19"/>
      <c r="K72" s="19"/>
      <c r="L72" s="19"/>
      <c r="M72" s="19"/>
      <c r="N72" s="42">
        <v>0</v>
      </c>
      <c r="O72" s="43" t="str">
        <f t="shared" si="1"/>
        <v>SD</v>
      </c>
      <c r="P72" s="102">
        <v>1</v>
      </c>
      <c r="Q72" s="102">
        <v>1</v>
      </c>
      <c r="R72" s="42"/>
      <c r="S72" s="42"/>
      <c r="T72" s="42"/>
      <c r="U72" s="240"/>
      <c r="V72" s="173"/>
      <c r="W72" s="21">
        <v>1</v>
      </c>
      <c r="X72" s="174">
        <v>1</v>
      </c>
    </row>
    <row r="73" spans="1:26" ht="40.5" customHeight="1" x14ac:dyDescent="0.2">
      <c r="A73" s="711"/>
      <c r="B73" s="201" t="s">
        <v>20</v>
      </c>
      <c r="C73" s="78" t="s">
        <v>185</v>
      </c>
      <c r="D73" s="23" t="s">
        <v>18</v>
      </c>
      <c r="E73" s="121">
        <v>1</v>
      </c>
      <c r="F73" s="19"/>
      <c r="G73" s="19"/>
      <c r="H73" s="97">
        <v>0.6</v>
      </c>
      <c r="I73" s="32">
        <v>0.8</v>
      </c>
      <c r="J73" s="32">
        <v>1</v>
      </c>
      <c r="K73" s="19"/>
      <c r="L73" s="19"/>
      <c r="M73" s="19"/>
      <c r="N73" s="42">
        <v>0</v>
      </c>
      <c r="O73" s="43" t="str">
        <f t="shared" si="1"/>
        <v>SD</v>
      </c>
      <c r="P73" s="100">
        <v>0</v>
      </c>
      <c r="Q73" s="42"/>
      <c r="R73" s="42"/>
      <c r="S73" s="42"/>
      <c r="T73" s="42"/>
      <c r="U73" s="240"/>
      <c r="V73" s="173"/>
      <c r="W73" s="21">
        <v>0</v>
      </c>
      <c r="X73" s="174">
        <v>1</v>
      </c>
    </row>
    <row r="74" spans="1:26" ht="25.5" x14ac:dyDescent="0.2">
      <c r="A74" s="711"/>
      <c r="B74" s="201" t="s">
        <v>21</v>
      </c>
      <c r="C74" s="78" t="s">
        <v>185</v>
      </c>
      <c r="D74" s="23" t="s">
        <v>18</v>
      </c>
      <c r="E74" s="121">
        <v>0.9</v>
      </c>
      <c r="F74" s="19"/>
      <c r="G74" s="19"/>
      <c r="H74" s="97">
        <v>0.3</v>
      </c>
      <c r="I74" s="52">
        <v>0.6</v>
      </c>
      <c r="J74" s="32">
        <v>1</v>
      </c>
      <c r="K74" s="19"/>
      <c r="L74" s="19"/>
      <c r="M74" s="19"/>
      <c r="N74" s="42">
        <v>0</v>
      </c>
      <c r="O74" s="43" t="str">
        <f t="shared" si="1"/>
        <v>SD</v>
      </c>
      <c r="P74" s="102">
        <v>1</v>
      </c>
      <c r="Q74" s="102">
        <v>1</v>
      </c>
      <c r="R74" s="42"/>
      <c r="S74" s="42"/>
      <c r="T74" s="42"/>
      <c r="U74" s="240"/>
      <c r="V74" s="173"/>
      <c r="W74" s="21">
        <v>1</v>
      </c>
      <c r="X74" s="174">
        <v>1</v>
      </c>
    </row>
    <row r="75" spans="1:26" ht="25.5" x14ac:dyDescent="0.2">
      <c r="A75" s="711"/>
      <c r="B75" s="201" t="s">
        <v>142</v>
      </c>
      <c r="C75" s="78" t="s">
        <v>185</v>
      </c>
      <c r="D75" s="23" t="s">
        <v>18</v>
      </c>
      <c r="E75" s="121">
        <v>0.9</v>
      </c>
      <c r="F75" s="19"/>
      <c r="G75" s="19"/>
      <c r="H75" s="96"/>
      <c r="I75" s="52">
        <v>0.8</v>
      </c>
      <c r="J75" s="52">
        <v>0.9</v>
      </c>
      <c r="K75" s="19"/>
      <c r="L75" s="19"/>
      <c r="M75" s="19"/>
      <c r="N75" s="42">
        <v>0</v>
      </c>
      <c r="O75" s="43" t="str">
        <f t="shared" si="1"/>
        <v>SD</v>
      </c>
      <c r="P75" s="42" t="s">
        <v>125</v>
      </c>
      <c r="Q75" s="102">
        <v>1</v>
      </c>
      <c r="R75" s="42"/>
      <c r="S75" s="42"/>
      <c r="T75" s="42"/>
      <c r="U75" s="240"/>
      <c r="V75" s="173"/>
      <c r="W75" s="21"/>
      <c r="X75" s="174">
        <v>1</v>
      </c>
    </row>
    <row r="76" spans="1:26" ht="38.25" x14ac:dyDescent="0.2">
      <c r="A76" s="711"/>
      <c r="B76" s="201" t="s">
        <v>143</v>
      </c>
      <c r="C76" s="78" t="s">
        <v>185</v>
      </c>
      <c r="D76" s="23" t="s">
        <v>18</v>
      </c>
      <c r="E76" s="121">
        <v>0.9</v>
      </c>
      <c r="F76" s="19"/>
      <c r="G76" s="52"/>
      <c r="H76" s="97"/>
      <c r="I76" s="52">
        <v>0.5</v>
      </c>
      <c r="J76" s="32">
        <v>1</v>
      </c>
      <c r="K76" s="19"/>
      <c r="L76" s="19"/>
      <c r="M76" s="19"/>
      <c r="N76" s="42">
        <v>0</v>
      </c>
      <c r="O76" s="42">
        <v>80</v>
      </c>
      <c r="P76" s="42" t="s">
        <v>125</v>
      </c>
      <c r="Q76" s="102">
        <v>1</v>
      </c>
      <c r="R76" s="42"/>
      <c r="S76" s="42"/>
      <c r="T76" s="42"/>
      <c r="U76" s="240"/>
      <c r="V76" s="173">
        <v>1</v>
      </c>
      <c r="W76" s="21"/>
      <c r="X76" s="174">
        <v>1</v>
      </c>
    </row>
    <row r="77" spans="1:26" ht="51" x14ac:dyDescent="0.2">
      <c r="A77" s="711"/>
      <c r="B77" s="201" t="s">
        <v>22</v>
      </c>
      <c r="C77" s="78" t="s">
        <v>185</v>
      </c>
      <c r="D77" s="23" t="s">
        <v>18</v>
      </c>
      <c r="E77" s="121">
        <v>0.8</v>
      </c>
      <c r="F77" s="19"/>
      <c r="G77" s="19"/>
      <c r="H77" s="80">
        <v>0.6</v>
      </c>
      <c r="I77" s="53"/>
      <c r="J77" s="32">
        <v>0.7</v>
      </c>
      <c r="K77" s="19"/>
      <c r="L77" s="32">
        <v>0.8</v>
      </c>
      <c r="M77" s="19"/>
      <c r="N77" s="42">
        <v>0</v>
      </c>
      <c r="O77" s="44" t="str">
        <f>D77</f>
        <v>SD</v>
      </c>
      <c r="P77" s="42" t="s">
        <v>161</v>
      </c>
      <c r="Q77" s="107" t="s">
        <v>125</v>
      </c>
      <c r="R77" s="42"/>
      <c r="S77" s="42"/>
      <c r="T77" s="42"/>
      <c r="U77" s="240"/>
      <c r="V77" s="173"/>
      <c r="W77" s="21"/>
      <c r="X77" s="174">
        <v>1</v>
      </c>
    </row>
    <row r="78" spans="1:26" ht="28.5" customHeight="1" x14ac:dyDescent="0.2">
      <c r="A78" s="711"/>
      <c r="B78" s="201" t="s">
        <v>25</v>
      </c>
      <c r="C78" s="78" t="s">
        <v>185</v>
      </c>
      <c r="D78" s="23" t="s">
        <v>18</v>
      </c>
      <c r="E78" s="121">
        <v>0.8</v>
      </c>
      <c r="F78" s="19"/>
      <c r="G78" s="32">
        <v>0.8</v>
      </c>
      <c r="H78" s="96"/>
      <c r="I78" s="32">
        <v>0.8</v>
      </c>
      <c r="J78" s="19"/>
      <c r="K78" s="32">
        <v>0.8</v>
      </c>
      <c r="L78" s="19"/>
      <c r="M78" s="32">
        <v>0.8</v>
      </c>
      <c r="N78" s="42">
        <v>0</v>
      </c>
      <c r="O78" s="42">
        <v>96</v>
      </c>
      <c r="P78" s="42" t="s">
        <v>125</v>
      </c>
      <c r="Q78" s="102">
        <v>0.88</v>
      </c>
      <c r="R78" s="42"/>
      <c r="S78" s="42"/>
      <c r="T78" s="42"/>
      <c r="U78" s="240"/>
      <c r="V78" s="173">
        <v>1</v>
      </c>
      <c r="W78" s="21"/>
      <c r="X78" s="174">
        <v>1</v>
      </c>
    </row>
    <row r="79" spans="1:26" ht="25.5" x14ac:dyDescent="0.2">
      <c r="A79" s="711"/>
      <c r="B79" s="201" t="s">
        <v>26</v>
      </c>
      <c r="C79" s="78" t="s">
        <v>185</v>
      </c>
      <c r="D79" s="23" t="s">
        <v>18</v>
      </c>
      <c r="E79" s="121">
        <v>0.8</v>
      </c>
      <c r="F79" s="19"/>
      <c r="G79" s="19"/>
      <c r="H79" s="96"/>
      <c r="I79" s="52">
        <v>0.7</v>
      </c>
      <c r="J79" s="19"/>
      <c r="K79" s="32">
        <v>0.8</v>
      </c>
      <c r="L79" s="19"/>
      <c r="M79" s="32">
        <v>0.8</v>
      </c>
      <c r="N79" s="42">
        <v>0</v>
      </c>
      <c r="O79" s="44" t="str">
        <f>D79</f>
        <v>SD</v>
      </c>
      <c r="P79" s="42" t="s">
        <v>125</v>
      </c>
      <c r="Q79" s="102">
        <v>1</v>
      </c>
      <c r="R79" s="42"/>
      <c r="S79" s="42"/>
      <c r="T79" s="42"/>
      <c r="U79" s="240"/>
      <c r="V79" s="173"/>
      <c r="W79" s="21"/>
      <c r="X79" s="174">
        <v>1</v>
      </c>
    </row>
    <row r="80" spans="1:26" ht="28.5" customHeight="1" x14ac:dyDescent="0.2">
      <c r="A80" s="711"/>
      <c r="B80" s="201" t="s">
        <v>27</v>
      </c>
      <c r="C80" s="78" t="s">
        <v>185</v>
      </c>
      <c r="D80" s="23" t="s">
        <v>18</v>
      </c>
      <c r="E80" s="121">
        <v>0.8</v>
      </c>
      <c r="F80" s="19"/>
      <c r="G80" s="19"/>
      <c r="H80" s="96"/>
      <c r="I80" s="52">
        <v>0.7</v>
      </c>
      <c r="J80" s="19"/>
      <c r="K80" s="32">
        <v>0.8</v>
      </c>
      <c r="L80" s="19"/>
      <c r="M80" s="32">
        <v>0.8</v>
      </c>
      <c r="N80" s="42">
        <v>0</v>
      </c>
      <c r="O80" s="44" t="str">
        <f t="shared" ref="O80:O89" si="2">D80</f>
        <v>SD</v>
      </c>
      <c r="P80" s="42" t="s">
        <v>125</v>
      </c>
      <c r="Q80" s="102">
        <v>0.99</v>
      </c>
      <c r="R80" s="42"/>
      <c r="S80" s="42"/>
      <c r="T80" s="42"/>
      <c r="U80" s="240"/>
      <c r="V80" s="173"/>
      <c r="W80" s="21"/>
      <c r="X80" s="174">
        <v>1</v>
      </c>
    </row>
    <row r="81" spans="1:24" ht="30" customHeight="1" x14ac:dyDescent="0.2">
      <c r="A81" s="711"/>
      <c r="B81" s="201" t="s">
        <v>28</v>
      </c>
      <c r="C81" s="78" t="s">
        <v>185</v>
      </c>
      <c r="D81" s="23" t="s">
        <v>18</v>
      </c>
      <c r="E81" s="121">
        <v>0.8</v>
      </c>
      <c r="F81" s="19"/>
      <c r="G81" s="19"/>
      <c r="H81" s="96"/>
      <c r="I81" s="52">
        <v>0.3</v>
      </c>
      <c r="J81" s="19"/>
      <c r="K81" s="32">
        <v>0.6</v>
      </c>
      <c r="L81" s="19"/>
      <c r="M81" s="32">
        <v>0.8</v>
      </c>
      <c r="N81" s="42">
        <v>0</v>
      </c>
      <c r="O81" s="44" t="str">
        <f t="shared" si="2"/>
        <v>SD</v>
      </c>
      <c r="P81" s="42" t="s">
        <v>125</v>
      </c>
      <c r="Q81" s="102">
        <v>1</v>
      </c>
      <c r="R81" s="42"/>
      <c r="S81" s="42"/>
      <c r="T81" s="42"/>
      <c r="U81" s="240"/>
      <c r="V81" s="173"/>
      <c r="W81" s="21"/>
      <c r="X81" s="174">
        <v>1</v>
      </c>
    </row>
    <row r="82" spans="1:24" ht="37.5" customHeight="1" x14ac:dyDescent="0.2">
      <c r="A82" s="711"/>
      <c r="B82" s="201" t="s">
        <v>29</v>
      </c>
      <c r="C82" s="78" t="s">
        <v>185</v>
      </c>
      <c r="D82" s="23" t="s">
        <v>18</v>
      </c>
      <c r="E82" s="121">
        <v>1</v>
      </c>
      <c r="F82" s="19"/>
      <c r="G82" s="19"/>
      <c r="H82" s="96"/>
      <c r="I82" s="52">
        <v>0.7</v>
      </c>
      <c r="J82" s="19"/>
      <c r="K82" s="32">
        <v>0.8</v>
      </c>
      <c r="L82" s="19"/>
      <c r="M82" s="32">
        <v>1</v>
      </c>
      <c r="N82" s="42">
        <v>0</v>
      </c>
      <c r="O82" s="44" t="str">
        <f t="shared" si="2"/>
        <v>SD</v>
      </c>
      <c r="P82" s="42" t="s">
        <v>125</v>
      </c>
      <c r="Q82" s="102">
        <v>1</v>
      </c>
      <c r="R82" s="42"/>
      <c r="S82" s="42"/>
      <c r="T82" s="42"/>
      <c r="U82" s="240"/>
      <c r="V82" s="173"/>
      <c r="W82" s="21"/>
      <c r="X82" s="174">
        <v>1</v>
      </c>
    </row>
    <row r="83" spans="1:24" ht="27.75" customHeight="1" x14ac:dyDescent="0.2">
      <c r="A83" s="711"/>
      <c r="B83" s="201" t="s">
        <v>30</v>
      </c>
      <c r="C83" s="78" t="s">
        <v>185</v>
      </c>
      <c r="D83" s="23" t="s">
        <v>18</v>
      </c>
      <c r="E83" s="121">
        <v>1</v>
      </c>
      <c r="F83" s="19"/>
      <c r="G83" s="19"/>
      <c r="H83" s="96"/>
      <c r="I83" s="52">
        <v>0.7</v>
      </c>
      <c r="J83" s="19"/>
      <c r="K83" s="32">
        <v>0.8</v>
      </c>
      <c r="L83" s="19"/>
      <c r="M83" s="32">
        <v>1</v>
      </c>
      <c r="N83" s="42">
        <v>0</v>
      </c>
      <c r="O83" s="44" t="str">
        <f t="shared" si="2"/>
        <v>SD</v>
      </c>
      <c r="P83" s="42" t="s">
        <v>125</v>
      </c>
      <c r="Q83" s="42"/>
      <c r="R83" s="42"/>
      <c r="S83" s="42"/>
      <c r="T83" s="42"/>
      <c r="U83" s="240"/>
      <c r="V83" s="173"/>
      <c r="W83" s="21"/>
      <c r="X83" s="174">
        <v>1</v>
      </c>
    </row>
    <row r="84" spans="1:24" ht="25.5" x14ac:dyDescent="0.2">
      <c r="A84" s="711"/>
      <c r="B84" s="202" t="s">
        <v>121</v>
      </c>
      <c r="C84" s="81"/>
      <c r="D84" s="23" t="s">
        <v>18</v>
      </c>
      <c r="E84" s="121">
        <v>1</v>
      </c>
      <c r="F84" s="19"/>
      <c r="G84" s="19"/>
      <c r="H84" s="96"/>
      <c r="I84" s="52">
        <v>0.5</v>
      </c>
      <c r="J84" s="32">
        <v>0.5</v>
      </c>
      <c r="K84" s="19"/>
      <c r="L84" s="19"/>
      <c r="M84" s="19"/>
      <c r="N84" s="42">
        <v>0</v>
      </c>
      <c r="O84" s="44" t="str">
        <f t="shared" si="2"/>
        <v>SD</v>
      </c>
      <c r="P84" s="42" t="s">
        <v>125</v>
      </c>
      <c r="Q84" s="100"/>
      <c r="R84" s="42"/>
      <c r="S84" s="42"/>
      <c r="T84" s="42"/>
      <c r="U84" s="240"/>
      <c r="V84" s="173"/>
      <c r="W84" s="21"/>
      <c r="X84" s="174"/>
    </row>
    <row r="85" spans="1:24" ht="25.5" x14ac:dyDescent="0.2">
      <c r="A85" s="711"/>
      <c r="B85" s="202" t="s">
        <v>31</v>
      </c>
      <c r="C85" s="81"/>
      <c r="D85" s="23" t="s">
        <v>18</v>
      </c>
      <c r="E85" s="121">
        <v>1</v>
      </c>
      <c r="F85" s="19"/>
      <c r="G85" s="19"/>
      <c r="H85" s="96"/>
      <c r="I85" s="52">
        <v>0.5</v>
      </c>
      <c r="J85" s="32">
        <v>0.5</v>
      </c>
      <c r="K85" s="19"/>
      <c r="L85" s="19"/>
      <c r="M85" s="19"/>
      <c r="N85" s="42">
        <v>0</v>
      </c>
      <c r="O85" s="44" t="str">
        <f t="shared" si="2"/>
        <v>SD</v>
      </c>
      <c r="P85" s="42" t="s">
        <v>125</v>
      </c>
      <c r="Q85" s="100"/>
      <c r="R85" s="42"/>
      <c r="S85" s="42"/>
      <c r="T85" s="42"/>
      <c r="U85" s="240"/>
      <c r="V85" s="173"/>
      <c r="W85" s="21"/>
      <c r="X85" s="174"/>
    </row>
    <row r="86" spans="1:24" ht="24.75" customHeight="1" x14ac:dyDescent="0.2">
      <c r="A86" s="711"/>
      <c r="B86" s="183" t="s">
        <v>122</v>
      </c>
      <c r="C86" s="82" t="s">
        <v>166</v>
      </c>
      <c r="D86" s="23" t="s">
        <v>18</v>
      </c>
      <c r="E86" s="121">
        <v>1</v>
      </c>
      <c r="F86" s="19"/>
      <c r="G86" s="19"/>
      <c r="H86" s="96"/>
      <c r="I86" s="52">
        <v>0.3</v>
      </c>
      <c r="J86" s="19"/>
      <c r="K86" s="32">
        <v>0.6</v>
      </c>
      <c r="L86" s="19"/>
      <c r="M86" s="32">
        <v>1</v>
      </c>
      <c r="N86" s="42">
        <v>0</v>
      </c>
      <c r="O86" s="44" t="str">
        <f t="shared" si="2"/>
        <v>SD</v>
      </c>
      <c r="P86" s="42" t="s">
        <v>125</v>
      </c>
      <c r="Q86" s="105">
        <v>0</v>
      </c>
      <c r="R86" s="42"/>
      <c r="S86" s="42"/>
      <c r="T86" s="42"/>
      <c r="U86" s="240"/>
      <c r="V86" s="173"/>
      <c r="W86" s="21"/>
      <c r="X86" s="174">
        <v>0</v>
      </c>
    </row>
    <row r="87" spans="1:24" ht="25.5" x14ac:dyDescent="0.2">
      <c r="A87" s="711"/>
      <c r="B87" s="183" t="s">
        <v>32</v>
      </c>
      <c r="C87" s="82" t="s">
        <v>166</v>
      </c>
      <c r="D87" s="23" t="s">
        <v>18</v>
      </c>
      <c r="E87" s="121">
        <v>0.8</v>
      </c>
      <c r="F87" s="19"/>
      <c r="G87" s="19"/>
      <c r="H87" s="96"/>
      <c r="I87" s="52">
        <v>0.25</v>
      </c>
      <c r="J87" s="19"/>
      <c r="K87" s="32">
        <v>0.5</v>
      </c>
      <c r="L87" s="19"/>
      <c r="M87" s="32">
        <v>0.8</v>
      </c>
      <c r="N87" s="42">
        <v>0</v>
      </c>
      <c r="O87" s="44" t="str">
        <f t="shared" si="2"/>
        <v>SD</v>
      </c>
      <c r="P87" s="42" t="s">
        <v>125</v>
      </c>
      <c r="Q87" s="42"/>
      <c r="R87" s="42"/>
      <c r="S87" s="42"/>
      <c r="T87" s="42"/>
      <c r="U87" s="240"/>
      <c r="V87" s="173"/>
      <c r="W87" s="21"/>
      <c r="X87" s="174">
        <v>1</v>
      </c>
    </row>
    <row r="88" spans="1:24" ht="25.5" x14ac:dyDescent="0.2">
      <c r="A88" s="711"/>
      <c r="B88" s="183" t="s">
        <v>33</v>
      </c>
      <c r="C88" s="82" t="s">
        <v>166</v>
      </c>
      <c r="D88" s="23" t="s">
        <v>18</v>
      </c>
      <c r="E88" s="121">
        <v>0.8</v>
      </c>
      <c r="F88" s="19"/>
      <c r="G88" s="19"/>
      <c r="H88" s="96"/>
      <c r="I88" s="52">
        <v>0.25</v>
      </c>
      <c r="J88" s="19"/>
      <c r="K88" s="32">
        <v>0.5</v>
      </c>
      <c r="L88" s="19"/>
      <c r="M88" s="32">
        <v>0.8</v>
      </c>
      <c r="N88" s="42">
        <v>0</v>
      </c>
      <c r="O88" s="44" t="str">
        <f t="shared" si="2"/>
        <v>SD</v>
      </c>
      <c r="P88" s="42" t="s">
        <v>125</v>
      </c>
      <c r="Q88" s="42"/>
      <c r="R88" s="42"/>
      <c r="S88" s="42"/>
      <c r="T88" s="42"/>
      <c r="U88" s="240"/>
      <c r="V88" s="173"/>
      <c r="W88" s="21"/>
      <c r="X88" s="174">
        <v>1</v>
      </c>
    </row>
    <row r="89" spans="1:24" ht="25.5" x14ac:dyDescent="0.2">
      <c r="A89" s="711"/>
      <c r="B89" s="183" t="s">
        <v>34</v>
      </c>
      <c r="C89" s="82" t="s">
        <v>166</v>
      </c>
      <c r="D89" s="23" t="s">
        <v>18</v>
      </c>
      <c r="E89" s="121">
        <v>0.8</v>
      </c>
      <c r="F89" s="19"/>
      <c r="G89" s="19"/>
      <c r="H89" s="96"/>
      <c r="I89" s="52">
        <v>0.25</v>
      </c>
      <c r="J89" s="19"/>
      <c r="K89" s="32">
        <v>0.5</v>
      </c>
      <c r="L89" s="19"/>
      <c r="M89" s="32">
        <v>0.8</v>
      </c>
      <c r="N89" s="42">
        <v>0</v>
      </c>
      <c r="O89" s="44" t="str">
        <f t="shared" si="2"/>
        <v>SD</v>
      </c>
      <c r="P89" s="42" t="s">
        <v>125</v>
      </c>
      <c r="Q89" s="42"/>
      <c r="R89" s="42"/>
      <c r="S89" s="42"/>
      <c r="T89" s="42"/>
      <c r="U89" s="240"/>
      <c r="V89" s="173"/>
      <c r="W89" s="21"/>
      <c r="X89" s="174">
        <v>1</v>
      </c>
    </row>
    <row r="90" spans="1:24" ht="17.25" customHeight="1" x14ac:dyDescent="0.2">
      <c r="A90" s="711"/>
      <c r="B90" s="201" t="s">
        <v>188</v>
      </c>
      <c r="C90" s="78"/>
      <c r="D90" s="24">
        <v>83</v>
      </c>
      <c r="E90" s="121">
        <v>0.85</v>
      </c>
      <c r="F90" s="19"/>
      <c r="G90" s="19"/>
      <c r="H90" s="96"/>
      <c r="I90" s="52">
        <v>0.8</v>
      </c>
      <c r="J90" s="19"/>
      <c r="K90" s="32">
        <v>0.83</v>
      </c>
      <c r="L90" s="19"/>
      <c r="M90" s="32">
        <v>0.85</v>
      </c>
      <c r="N90" s="42">
        <v>0</v>
      </c>
      <c r="O90" s="42"/>
      <c r="P90" s="42" t="s">
        <v>125</v>
      </c>
      <c r="Q90" s="102">
        <v>0.81</v>
      </c>
      <c r="R90" s="42"/>
      <c r="S90" s="42"/>
      <c r="T90" s="42"/>
      <c r="U90" s="240"/>
      <c r="V90" s="173"/>
      <c r="W90" s="21"/>
      <c r="X90" s="174">
        <v>1</v>
      </c>
    </row>
    <row r="91" spans="1:24" ht="29.25" customHeight="1" x14ac:dyDescent="0.2">
      <c r="A91" s="711"/>
      <c r="B91" s="201" t="s">
        <v>35</v>
      </c>
      <c r="C91" s="78"/>
      <c r="D91" s="23" t="s">
        <v>18</v>
      </c>
      <c r="E91" s="121">
        <v>0.8</v>
      </c>
      <c r="F91" s="19"/>
      <c r="G91" s="19"/>
      <c r="H91" s="97">
        <v>0.25</v>
      </c>
      <c r="I91" s="52">
        <v>0.5</v>
      </c>
      <c r="J91" s="32">
        <v>0.8</v>
      </c>
      <c r="K91" s="32"/>
      <c r="L91" s="19"/>
      <c r="M91" s="32"/>
      <c r="N91" s="42">
        <v>0</v>
      </c>
      <c r="O91" s="44" t="str">
        <f t="shared" ref="O91:O96" si="3">D91</f>
        <v>SD</v>
      </c>
      <c r="P91" s="100">
        <v>0</v>
      </c>
      <c r="Q91" s="100">
        <v>0</v>
      </c>
      <c r="R91" s="42"/>
      <c r="S91" s="42"/>
      <c r="T91" s="42"/>
      <c r="U91" s="240"/>
      <c r="V91" s="173"/>
      <c r="W91" s="21">
        <v>0</v>
      </c>
      <c r="X91" s="174">
        <v>0</v>
      </c>
    </row>
    <row r="92" spans="1:24" ht="38.25" customHeight="1" x14ac:dyDescent="0.2">
      <c r="A92" s="711"/>
      <c r="B92" s="201" t="s">
        <v>36</v>
      </c>
      <c r="C92" s="78"/>
      <c r="D92" s="23" t="s">
        <v>18</v>
      </c>
      <c r="E92" s="121">
        <v>0.9</v>
      </c>
      <c r="F92" s="19"/>
      <c r="G92" s="19"/>
      <c r="H92" s="99">
        <v>0.2</v>
      </c>
      <c r="I92" s="52">
        <v>0.6</v>
      </c>
      <c r="J92" s="32">
        <v>0.7</v>
      </c>
      <c r="K92" s="32">
        <v>0.8</v>
      </c>
      <c r="L92" s="32">
        <v>0.9</v>
      </c>
      <c r="M92" s="32">
        <v>0.9</v>
      </c>
      <c r="N92" s="42">
        <v>0</v>
      </c>
      <c r="O92" s="44" t="str">
        <f t="shared" si="3"/>
        <v>SD</v>
      </c>
      <c r="P92" s="102">
        <v>0.8</v>
      </c>
      <c r="Q92" s="102">
        <v>1</v>
      </c>
      <c r="R92" s="42"/>
      <c r="S92" s="42"/>
      <c r="T92" s="42"/>
      <c r="U92" s="240"/>
      <c r="V92" s="173"/>
      <c r="W92" s="21">
        <v>1</v>
      </c>
      <c r="X92" s="174">
        <v>1</v>
      </c>
    </row>
    <row r="93" spans="1:24" ht="38.25" customHeight="1" x14ac:dyDescent="0.2">
      <c r="A93" s="711"/>
      <c r="B93" s="203" t="s">
        <v>146</v>
      </c>
      <c r="C93" s="2" t="s">
        <v>183</v>
      </c>
      <c r="D93" s="23" t="s">
        <v>18</v>
      </c>
      <c r="E93" s="121">
        <v>0.8</v>
      </c>
      <c r="F93" s="19"/>
      <c r="G93" s="19"/>
      <c r="H93" s="96"/>
      <c r="I93" s="52">
        <v>0.6</v>
      </c>
      <c r="J93" s="19"/>
      <c r="K93" s="32">
        <v>0.7</v>
      </c>
      <c r="L93" s="19"/>
      <c r="M93" s="32">
        <v>0.8</v>
      </c>
      <c r="N93" s="42">
        <v>0</v>
      </c>
      <c r="O93" s="44" t="str">
        <f t="shared" si="3"/>
        <v>SD</v>
      </c>
      <c r="P93" s="42" t="s">
        <v>125</v>
      </c>
      <c r="Q93" s="42"/>
      <c r="R93" s="42"/>
      <c r="S93" s="42"/>
      <c r="T93" s="42"/>
      <c r="U93" s="240"/>
      <c r="V93" s="173"/>
      <c r="W93" s="21"/>
      <c r="X93" s="174">
        <v>1</v>
      </c>
    </row>
    <row r="94" spans="1:24" ht="29.25" customHeight="1" x14ac:dyDescent="0.2">
      <c r="A94" s="711"/>
      <c r="B94" s="204" t="s">
        <v>62</v>
      </c>
      <c r="C94" s="84" t="s">
        <v>147</v>
      </c>
      <c r="D94" s="20" t="s">
        <v>18</v>
      </c>
      <c r="E94" s="121">
        <v>1</v>
      </c>
      <c r="F94" s="19"/>
      <c r="G94" s="19"/>
      <c r="H94" s="97">
        <v>0.5</v>
      </c>
      <c r="I94" s="52">
        <v>1</v>
      </c>
      <c r="J94" s="19"/>
      <c r="K94" s="19"/>
      <c r="L94" s="19"/>
      <c r="M94" s="19"/>
      <c r="N94" s="42">
        <v>0</v>
      </c>
      <c r="O94" s="44" t="str">
        <f t="shared" si="3"/>
        <v>SD</v>
      </c>
      <c r="P94" s="105">
        <v>0.3</v>
      </c>
      <c r="Q94" s="102">
        <v>1</v>
      </c>
      <c r="R94" s="42"/>
      <c r="S94" s="42"/>
      <c r="T94" s="42"/>
      <c r="U94" s="240"/>
      <c r="V94" s="173"/>
      <c r="W94" s="21">
        <v>0</v>
      </c>
      <c r="X94" s="174">
        <v>1</v>
      </c>
    </row>
    <row r="95" spans="1:24" ht="31.5" customHeight="1" x14ac:dyDescent="0.2">
      <c r="A95" s="711"/>
      <c r="B95" s="205" t="s">
        <v>63</v>
      </c>
      <c r="C95" s="84" t="s">
        <v>147</v>
      </c>
      <c r="D95" s="20" t="s">
        <v>18</v>
      </c>
      <c r="E95" s="121">
        <v>1</v>
      </c>
      <c r="F95" s="19"/>
      <c r="G95" s="19"/>
      <c r="H95" s="97"/>
      <c r="I95" s="52">
        <v>1</v>
      </c>
      <c r="J95" s="19"/>
      <c r="K95" s="64">
        <v>1</v>
      </c>
      <c r="L95" s="19"/>
      <c r="M95" s="64">
        <v>1</v>
      </c>
      <c r="N95" s="42">
        <v>0</v>
      </c>
      <c r="O95" s="44" t="str">
        <f t="shared" si="3"/>
        <v>SD</v>
      </c>
      <c r="P95" s="42" t="s">
        <v>125</v>
      </c>
      <c r="Q95" s="102">
        <v>1</v>
      </c>
      <c r="R95" s="42"/>
      <c r="S95" s="42"/>
      <c r="T95" s="42"/>
      <c r="U95" s="240"/>
      <c r="V95" s="173"/>
      <c r="W95" s="21"/>
      <c r="X95" s="174">
        <v>1</v>
      </c>
    </row>
    <row r="96" spans="1:24" ht="37.5" customHeight="1" x14ac:dyDescent="0.2">
      <c r="A96" s="711"/>
      <c r="B96" s="206" t="s">
        <v>148</v>
      </c>
      <c r="C96" s="163" t="s">
        <v>164</v>
      </c>
      <c r="D96" s="20" t="s">
        <v>18</v>
      </c>
      <c r="E96" s="121">
        <v>1</v>
      </c>
      <c r="F96" s="19"/>
      <c r="G96" s="19"/>
      <c r="H96" s="96"/>
      <c r="I96" s="52">
        <v>0.3</v>
      </c>
      <c r="J96" s="32">
        <v>0.6</v>
      </c>
      <c r="K96" s="32">
        <v>0.9</v>
      </c>
      <c r="L96" s="32">
        <v>1</v>
      </c>
      <c r="M96" s="19"/>
      <c r="N96" s="42">
        <v>0</v>
      </c>
      <c r="O96" s="44" t="str">
        <f t="shared" si="3"/>
        <v>SD</v>
      </c>
      <c r="P96" s="42" t="s">
        <v>125</v>
      </c>
      <c r="Q96" s="42"/>
      <c r="R96" s="42"/>
      <c r="S96" s="42"/>
      <c r="T96" s="42"/>
      <c r="U96" s="240"/>
      <c r="V96" s="173"/>
      <c r="W96" s="21"/>
      <c r="X96" s="174">
        <v>1</v>
      </c>
    </row>
    <row r="97" spans="1:26" ht="38.25" customHeight="1" x14ac:dyDescent="0.2">
      <c r="A97" s="711"/>
      <c r="B97" s="205" t="s">
        <v>64</v>
      </c>
      <c r="C97" s="84" t="s">
        <v>147</v>
      </c>
      <c r="D97" s="18">
        <v>0.26</v>
      </c>
      <c r="E97" s="121">
        <v>0.8</v>
      </c>
      <c r="F97" s="19"/>
      <c r="G97" s="19"/>
      <c r="H97" s="99">
        <v>0.3</v>
      </c>
      <c r="I97" s="52">
        <v>0.6</v>
      </c>
      <c r="J97" s="32">
        <v>0.7</v>
      </c>
      <c r="K97" s="32">
        <v>0.8</v>
      </c>
      <c r="L97" s="19"/>
      <c r="M97" s="19"/>
      <c r="N97" s="42">
        <v>0</v>
      </c>
      <c r="O97" s="42"/>
      <c r="P97" s="102">
        <v>0.9</v>
      </c>
      <c r="Q97" s="42"/>
      <c r="R97" s="42"/>
      <c r="S97" s="42"/>
      <c r="T97" s="42"/>
      <c r="U97" s="240"/>
      <c r="V97" s="173"/>
      <c r="W97" s="21">
        <v>1</v>
      </c>
      <c r="X97" s="174">
        <v>1</v>
      </c>
    </row>
    <row r="98" spans="1:26" ht="26.25" customHeight="1" x14ac:dyDescent="0.2">
      <c r="A98" s="711"/>
      <c r="B98" s="207" t="s">
        <v>116</v>
      </c>
      <c r="C98" s="163" t="s">
        <v>164</v>
      </c>
      <c r="D98" s="39">
        <v>0.25</v>
      </c>
      <c r="E98" s="121">
        <v>0.7</v>
      </c>
      <c r="F98" s="19"/>
      <c r="G98" s="19"/>
      <c r="H98" s="96"/>
      <c r="I98" s="52">
        <v>0.35</v>
      </c>
      <c r="J98" s="32">
        <v>0.7</v>
      </c>
      <c r="K98" s="19"/>
      <c r="L98" s="19"/>
      <c r="M98" s="19"/>
      <c r="N98" s="42">
        <v>0</v>
      </c>
      <c r="O98" s="42"/>
      <c r="P98" s="42" t="s">
        <v>125</v>
      </c>
      <c r="Q98" s="42"/>
      <c r="R98" s="42"/>
      <c r="S98" s="42"/>
      <c r="T98" s="42"/>
      <c r="U98" s="240"/>
      <c r="V98" s="173"/>
      <c r="W98" s="21"/>
      <c r="X98" s="174">
        <v>1</v>
      </c>
    </row>
    <row r="99" spans="1:26" ht="45" customHeight="1" x14ac:dyDescent="0.2">
      <c r="A99" s="711"/>
      <c r="B99" s="206" t="s">
        <v>149</v>
      </c>
      <c r="C99" s="163" t="s">
        <v>164</v>
      </c>
      <c r="D99" s="37" t="s">
        <v>115</v>
      </c>
      <c r="E99" s="121">
        <v>1</v>
      </c>
      <c r="F99" s="19"/>
      <c r="G99" s="32">
        <v>0.25</v>
      </c>
      <c r="H99" s="99">
        <v>0.5</v>
      </c>
      <c r="I99" s="52">
        <v>1</v>
      </c>
      <c r="J99" s="19"/>
      <c r="K99" s="19"/>
      <c r="L99" s="19"/>
      <c r="M99" s="19"/>
      <c r="N99" s="42">
        <v>0</v>
      </c>
      <c r="O99" s="42">
        <v>5</v>
      </c>
      <c r="P99" s="105">
        <v>0.3</v>
      </c>
      <c r="Q99" s="105">
        <v>0.55000000000000004</v>
      </c>
      <c r="R99" s="42"/>
      <c r="S99" s="42"/>
      <c r="T99" s="42"/>
      <c r="U99" s="240"/>
      <c r="V99" s="173">
        <v>1</v>
      </c>
      <c r="W99" s="21">
        <v>0</v>
      </c>
      <c r="X99" s="174">
        <v>1</v>
      </c>
    </row>
    <row r="100" spans="1:26" ht="44.25" customHeight="1" x14ac:dyDescent="0.2">
      <c r="A100" s="711"/>
      <c r="B100" s="206" t="s">
        <v>150</v>
      </c>
      <c r="C100" s="163" t="s">
        <v>164</v>
      </c>
      <c r="D100" s="38" t="s">
        <v>115</v>
      </c>
      <c r="E100" s="121">
        <v>1</v>
      </c>
      <c r="F100" s="19"/>
      <c r="G100" s="19"/>
      <c r="H100" s="99">
        <v>0.25</v>
      </c>
      <c r="I100" s="52">
        <v>0.5</v>
      </c>
      <c r="J100" s="32">
        <v>0.75</v>
      </c>
      <c r="K100" s="32">
        <v>1</v>
      </c>
      <c r="L100" s="19"/>
      <c r="M100" s="19"/>
      <c r="N100" s="42">
        <v>0</v>
      </c>
      <c r="O100" s="42"/>
      <c r="P100" s="103">
        <v>0.25</v>
      </c>
      <c r="Q100" s="42"/>
      <c r="R100" s="42"/>
      <c r="S100" s="42"/>
      <c r="T100" s="42"/>
      <c r="U100" s="240"/>
      <c r="V100" s="173"/>
      <c r="W100" s="21">
        <v>1</v>
      </c>
      <c r="X100" s="174">
        <v>1</v>
      </c>
    </row>
    <row r="101" spans="1:26" ht="27.75" customHeight="1" x14ac:dyDescent="0.2">
      <c r="A101" s="711"/>
      <c r="B101" s="206" t="s">
        <v>151</v>
      </c>
      <c r="C101" s="163" t="s">
        <v>164</v>
      </c>
      <c r="D101" s="11">
        <v>0.35</v>
      </c>
      <c r="E101" s="121">
        <v>0.85</v>
      </c>
      <c r="F101" s="19"/>
      <c r="G101" s="32">
        <v>0.35</v>
      </c>
      <c r="H101" s="97"/>
      <c r="I101" s="52">
        <v>0.45</v>
      </c>
      <c r="J101" s="19"/>
      <c r="K101" s="32">
        <v>0.65</v>
      </c>
      <c r="L101" s="19"/>
      <c r="M101" s="32">
        <v>0.85</v>
      </c>
      <c r="N101" s="42">
        <v>0</v>
      </c>
      <c r="O101" s="42">
        <v>35</v>
      </c>
      <c r="P101" s="42" t="s">
        <v>125</v>
      </c>
      <c r="Q101" s="42"/>
      <c r="R101" s="42"/>
      <c r="S101" s="42"/>
      <c r="T101" s="42"/>
      <c r="U101" s="240"/>
      <c r="V101" s="173">
        <v>1</v>
      </c>
      <c r="W101" s="21"/>
      <c r="X101" s="174">
        <v>1</v>
      </c>
    </row>
    <row r="102" spans="1:26" ht="29.25" customHeight="1" x14ac:dyDescent="0.2">
      <c r="A102" s="711"/>
      <c r="B102" s="207" t="s">
        <v>117</v>
      </c>
      <c r="C102" s="163" t="s">
        <v>164</v>
      </c>
      <c r="D102" s="11" t="s">
        <v>115</v>
      </c>
      <c r="E102" s="121">
        <v>0.8</v>
      </c>
      <c r="F102" s="19"/>
      <c r="G102" s="19"/>
      <c r="H102" s="97"/>
      <c r="I102" s="52">
        <v>0.33</v>
      </c>
      <c r="J102" s="32"/>
      <c r="K102" s="32">
        <v>0.66</v>
      </c>
      <c r="L102" s="19"/>
      <c r="M102" s="32">
        <v>1</v>
      </c>
      <c r="N102" s="42">
        <v>0</v>
      </c>
      <c r="O102" s="45" t="str">
        <f>D102</f>
        <v>S.D</v>
      </c>
      <c r="P102" s="42" t="s">
        <v>125</v>
      </c>
      <c r="Q102" s="42"/>
      <c r="R102" s="42"/>
      <c r="S102" s="42"/>
      <c r="T102" s="42"/>
      <c r="U102" s="240"/>
      <c r="V102" s="173"/>
      <c r="W102" s="21"/>
      <c r="X102" s="174">
        <v>1</v>
      </c>
    </row>
    <row r="103" spans="1:26" ht="26.25" thickBot="1" x14ac:dyDescent="0.25">
      <c r="A103" s="711"/>
      <c r="B103" s="206" t="s">
        <v>152</v>
      </c>
      <c r="C103" s="163" t="s">
        <v>164</v>
      </c>
      <c r="D103" s="21" t="s">
        <v>115</v>
      </c>
      <c r="E103" s="121">
        <v>0.9</v>
      </c>
      <c r="F103" s="19"/>
      <c r="G103" s="32">
        <v>0.6</v>
      </c>
      <c r="H103" s="96"/>
      <c r="I103" s="52">
        <v>0.7</v>
      </c>
      <c r="J103" s="19"/>
      <c r="K103" s="32">
        <v>0.8</v>
      </c>
      <c r="L103" s="19"/>
      <c r="M103" s="32">
        <v>0.9</v>
      </c>
      <c r="N103" s="42">
        <v>0</v>
      </c>
      <c r="O103" s="67"/>
      <c r="P103" s="42" t="s">
        <v>125</v>
      </c>
      <c r="Q103" s="67"/>
      <c r="R103" s="67"/>
      <c r="S103" s="67"/>
      <c r="T103" s="67"/>
      <c r="U103" s="241"/>
      <c r="V103" s="255"/>
      <c r="W103" s="21"/>
      <c r="X103" s="174">
        <v>1</v>
      </c>
    </row>
    <row r="104" spans="1:26" ht="28.5" customHeight="1" thickBot="1" x14ac:dyDescent="0.25">
      <c r="A104" s="711"/>
      <c r="B104" s="206" t="s">
        <v>153</v>
      </c>
      <c r="C104" s="163" t="s">
        <v>164</v>
      </c>
      <c r="D104" s="21" t="s">
        <v>115</v>
      </c>
      <c r="E104" s="121">
        <v>0.98</v>
      </c>
      <c r="F104" s="19"/>
      <c r="G104" s="19"/>
      <c r="H104" s="96"/>
      <c r="I104" s="52">
        <v>0.3</v>
      </c>
      <c r="J104" s="19"/>
      <c r="K104" s="32">
        <v>0.6</v>
      </c>
      <c r="L104" s="19"/>
      <c r="M104" s="32">
        <v>0.98</v>
      </c>
      <c r="N104" s="42">
        <v>0</v>
      </c>
      <c r="O104" s="42" t="str">
        <f>D104</f>
        <v>S.D</v>
      </c>
      <c r="P104" s="42" t="s">
        <v>125</v>
      </c>
      <c r="Q104" s="105">
        <v>0</v>
      </c>
      <c r="R104" s="42"/>
      <c r="S104" s="42"/>
      <c r="T104" s="42"/>
      <c r="U104" s="240"/>
      <c r="V104" s="173"/>
      <c r="W104" s="21"/>
      <c r="X104" s="174">
        <v>0</v>
      </c>
      <c r="Y104" s="249">
        <f>SUM(X71:X104)</f>
        <v>29</v>
      </c>
      <c r="Z104" s="167">
        <f>Y104/32</f>
        <v>0.90625</v>
      </c>
    </row>
    <row r="105" spans="1:26" ht="27.75" customHeight="1" x14ac:dyDescent="0.2">
      <c r="A105" s="706" t="s">
        <v>6</v>
      </c>
      <c r="B105" s="203" t="s">
        <v>65</v>
      </c>
      <c r="C105" s="2" t="s">
        <v>180</v>
      </c>
      <c r="D105" s="25">
        <v>0.05</v>
      </c>
      <c r="E105" s="25">
        <v>0.01</v>
      </c>
      <c r="F105" s="26">
        <v>4.4999999999999998E-2</v>
      </c>
      <c r="G105" s="32">
        <v>0.04</v>
      </c>
      <c r="H105" s="99">
        <v>3.5000000000000003E-2</v>
      </c>
      <c r="I105" s="52">
        <v>0.03</v>
      </c>
      <c r="J105" s="32">
        <v>2.5000000000000001E-2</v>
      </c>
      <c r="K105" s="32">
        <v>0.02</v>
      </c>
      <c r="L105" s="32">
        <v>1.4999999999999999E-2</v>
      </c>
      <c r="M105" s="25">
        <v>0.01</v>
      </c>
      <c r="N105" s="42">
        <v>0</v>
      </c>
      <c r="O105" s="42"/>
      <c r="P105" s="101">
        <v>2</v>
      </c>
      <c r="Q105" s="42"/>
      <c r="R105" s="42"/>
      <c r="S105" s="42"/>
      <c r="T105" s="42"/>
      <c r="U105" s="240"/>
      <c r="V105" s="173"/>
      <c r="W105" s="21">
        <v>1</v>
      </c>
      <c r="X105" s="174">
        <v>1</v>
      </c>
    </row>
    <row r="106" spans="1:26" ht="36" customHeight="1" x14ac:dyDescent="0.2">
      <c r="A106" s="706"/>
      <c r="B106" s="208" t="s">
        <v>154</v>
      </c>
      <c r="C106" s="162" t="s">
        <v>181</v>
      </c>
      <c r="D106" s="25">
        <v>0</v>
      </c>
      <c r="E106" s="25">
        <v>1</v>
      </c>
      <c r="F106" s="27" t="s">
        <v>66</v>
      </c>
      <c r="G106" s="32"/>
      <c r="H106" s="97">
        <v>1</v>
      </c>
      <c r="I106" s="52">
        <v>1</v>
      </c>
      <c r="J106" s="52">
        <v>1</v>
      </c>
      <c r="K106" s="52">
        <v>1</v>
      </c>
      <c r="L106" s="52">
        <v>1</v>
      </c>
      <c r="M106" s="52">
        <v>1</v>
      </c>
      <c r="N106" s="42">
        <v>0</v>
      </c>
      <c r="O106" s="42">
        <v>0</v>
      </c>
      <c r="P106" s="102">
        <v>1</v>
      </c>
      <c r="Q106" s="42"/>
      <c r="R106" s="42"/>
      <c r="S106" s="42"/>
      <c r="T106" s="42"/>
      <c r="U106" s="240"/>
      <c r="V106" s="173"/>
      <c r="W106" s="21">
        <v>1</v>
      </c>
      <c r="X106" s="174">
        <v>1</v>
      </c>
    </row>
    <row r="107" spans="1:26" ht="26.25" customHeight="1" x14ac:dyDescent="0.2">
      <c r="A107" s="706"/>
      <c r="B107" s="208" t="s">
        <v>177</v>
      </c>
      <c r="C107" s="162" t="s">
        <v>181</v>
      </c>
      <c r="D107" s="28">
        <v>0</v>
      </c>
      <c r="E107" s="27">
        <v>8</v>
      </c>
      <c r="F107" s="27">
        <v>1</v>
      </c>
      <c r="G107" s="27">
        <v>2</v>
      </c>
      <c r="H107" s="109">
        <v>3</v>
      </c>
      <c r="I107" s="55">
        <v>4</v>
      </c>
      <c r="J107" s="27">
        <v>5</v>
      </c>
      <c r="K107" s="27">
        <v>6</v>
      </c>
      <c r="L107" s="27">
        <v>7</v>
      </c>
      <c r="M107" s="27">
        <v>8</v>
      </c>
      <c r="N107" s="42">
        <v>0</v>
      </c>
      <c r="O107" s="42">
        <v>2</v>
      </c>
      <c r="P107" s="101">
        <v>3</v>
      </c>
      <c r="Q107" s="42"/>
      <c r="R107" s="42"/>
      <c r="S107" s="42"/>
      <c r="T107" s="42"/>
      <c r="U107" s="240"/>
      <c r="V107" s="173">
        <v>1</v>
      </c>
      <c r="W107" s="21">
        <v>1</v>
      </c>
      <c r="X107" s="174">
        <v>1</v>
      </c>
    </row>
    <row r="108" spans="1:26" ht="23.25" customHeight="1" x14ac:dyDescent="0.2">
      <c r="A108" s="706"/>
      <c r="B108" s="208" t="s">
        <v>178</v>
      </c>
      <c r="C108" s="162" t="s">
        <v>181</v>
      </c>
      <c r="D108" s="27">
        <v>1</v>
      </c>
      <c r="E108" s="27">
        <v>48</v>
      </c>
      <c r="F108" s="27">
        <v>6</v>
      </c>
      <c r="G108" s="55">
        <v>12</v>
      </c>
      <c r="H108" s="109">
        <v>18</v>
      </c>
      <c r="I108" s="68">
        <v>24</v>
      </c>
      <c r="J108" s="68">
        <v>30</v>
      </c>
      <c r="K108" s="68">
        <v>36</v>
      </c>
      <c r="L108" s="68">
        <v>42</v>
      </c>
      <c r="M108" s="68">
        <v>48</v>
      </c>
      <c r="N108" s="67">
        <v>0</v>
      </c>
      <c r="O108" s="67"/>
      <c r="P108" s="101">
        <v>18</v>
      </c>
      <c r="Q108" s="67"/>
      <c r="R108" s="67"/>
      <c r="S108" s="67"/>
      <c r="T108" s="67"/>
      <c r="U108" s="241"/>
      <c r="V108" s="255">
        <v>0</v>
      </c>
      <c r="W108" s="21">
        <v>1</v>
      </c>
      <c r="X108" s="174">
        <v>1</v>
      </c>
    </row>
    <row r="109" spans="1:26" ht="21" customHeight="1" x14ac:dyDescent="0.2">
      <c r="A109" s="706"/>
      <c r="B109" s="203" t="s">
        <v>176</v>
      </c>
      <c r="C109" s="2" t="s">
        <v>182</v>
      </c>
      <c r="D109" s="27" t="s">
        <v>18</v>
      </c>
      <c r="E109" s="27">
        <v>7</v>
      </c>
      <c r="F109" s="27"/>
      <c r="G109" s="27">
        <v>4</v>
      </c>
      <c r="H109" s="98"/>
      <c r="I109" s="55">
        <v>5</v>
      </c>
      <c r="J109" s="27"/>
      <c r="K109" s="27">
        <v>6</v>
      </c>
      <c r="L109" s="27"/>
      <c r="M109" s="27">
        <v>7</v>
      </c>
      <c r="N109" s="42">
        <v>0</v>
      </c>
      <c r="O109" s="42">
        <v>4</v>
      </c>
      <c r="P109" s="42" t="s">
        <v>125</v>
      </c>
      <c r="Q109" s="101">
        <v>19</v>
      </c>
      <c r="R109" s="42"/>
      <c r="S109" s="42"/>
      <c r="T109" s="42"/>
      <c r="U109" s="240"/>
      <c r="V109" s="173">
        <v>1</v>
      </c>
      <c r="W109" s="21"/>
      <c r="X109" s="174">
        <v>1</v>
      </c>
    </row>
    <row r="110" spans="1:26" ht="21" customHeight="1" x14ac:dyDescent="0.2">
      <c r="A110" s="706"/>
      <c r="B110" s="209" t="s">
        <v>67</v>
      </c>
      <c r="C110" s="86"/>
      <c r="D110" s="27" t="s">
        <v>18</v>
      </c>
      <c r="E110" s="25">
        <v>1</v>
      </c>
      <c r="F110" s="27"/>
      <c r="G110" s="25">
        <v>1</v>
      </c>
      <c r="H110" s="98"/>
      <c r="I110" s="25">
        <v>1</v>
      </c>
      <c r="J110" s="27"/>
      <c r="K110" s="25">
        <v>1</v>
      </c>
      <c r="L110" s="27"/>
      <c r="M110" s="25">
        <v>1</v>
      </c>
      <c r="N110" s="42">
        <v>0</v>
      </c>
      <c r="O110" s="42"/>
      <c r="P110" s="42" t="s">
        <v>125</v>
      </c>
      <c r="Q110" s="42"/>
      <c r="R110" s="42"/>
      <c r="S110" s="42"/>
      <c r="T110" s="42"/>
      <c r="U110" s="240"/>
      <c r="V110" s="173"/>
      <c r="W110" s="21"/>
      <c r="X110" s="174">
        <v>1</v>
      </c>
    </row>
    <row r="111" spans="1:26" ht="21" customHeight="1" x14ac:dyDescent="0.2">
      <c r="A111" s="706"/>
      <c r="B111" s="209" t="s">
        <v>68</v>
      </c>
      <c r="C111" s="86"/>
      <c r="D111" s="27" t="s">
        <v>18</v>
      </c>
      <c r="E111" s="28">
        <v>3</v>
      </c>
      <c r="F111" s="27"/>
      <c r="G111" s="25"/>
      <c r="H111" s="98"/>
      <c r="I111" s="55">
        <v>1</v>
      </c>
      <c r="J111" s="27"/>
      <c r="K111" s="27">
        <v>2</v>
      </c>
      <c r="L111" s="27"/>
      <c r="M111" s="27">
        <v>3</v>
      </c>
      <c r="N111" s="42">
        <v>0</v>
      </c>
      <c r="O111" s="42" t="str">
        <f>D111</f>
        <v>SD</v>
      </c>
      <c r="P111" s="42" t="s">
        <v>125</v>
      </c>
      <c r="Q111" s="42"/>
      <c r="R111" s="42"/>
      <c r="S111" s="42"/>
      <c r="T111" s="42"/>
      <c r="U111" s="240"/>
      <c r="V111" s="173"/>
      <c r="W111" s="21"/>
      <c r="X111" s="174">
        <v>0</v>
      </c>
    </row>
    <row r="112" spans="1:26" ht="21" customHeight="1" x14ac:dyDescent="0.2">
      <c r="A112" s="706"/>
      <c r="B112" s="209" t="s">
        <v>69</v>
      </c>
      <c r="C112" s="86"/>
      <c r="D112" s="88" t="s">
        <v>18</v>
      </c>
      <c r="E112" s="88">
        <v>1</v>
      </c>
      <c r="F112" s="68"/>
      <c r="G112" s="88">
        <v>1</v>
      </c>
      <c r="H112" s="98"/>
      <c r="I112" s="88">
        <v>1</v>
      </c>
      <c r="J112" s="68"/>
      <c r="K112" s="88">
        <v>1</v>
      </c>
      <c r="L112" s="68"/>
      <c r="M112" s="88">
        <v>1</v>
      </c>
      <c r="N112" s="42">
        <v>0</v>
      </c>
      <c r="O112" s="42"/>
      <c r="P112" s="42" t="s">
        <v>125</v>
      </c>
      <c r="Q112" s="42"/>
      <c r="R112" s="42"/>
      <c r="S112" s="42"/>
      <c r="T112" s="42"/>
      <c r="U112" s="240"/>
      <c r="V112" s="173"/>
      <c r="W112" s="21"/>
      <c r="X112" s="174">
        <v>1</v>
      </c>
    </row>
    <row r="113" spans="1:26" ht="21" customHeight="1" x14ac:dyDescent="0.2">
      <c r="A113" s="706"/>
      <c r="B113" s="209" t="s">
        <v>71</v>
      </c>
      <c r="C113" s="86"/>
      <c r="D113" s="27" t="s">
        <v>18</v>
      </c>
      <c r="E113" s="27">
        <v>48</v>
      </c>
      <c r="F113" s="27">
        <v>6</v>
      </c>
      <c r="G113" s="27">
        <v>12</v>
      </c>
      <c r="H113" s="109">
        <v>18</v>
      </c>
      <c r="I113" s="55">
        <v>24</v>
      </c>
      <c r="J113" s="27">
        <v>30</v>
      </c>
      <c r="K113" s="27">
        <v>36</v>
      </c>
      <c r="L113" s="27">
        <v>42</v>
      </c>
      <c r="M113" s="27">
        <v>48</v>
      </c>
      <c r="N113" s="42">
        <v>0</v>
      </c>
      <c r="O113" s="67"/>
      <c r="P113" s="101">
        <v>18</v>
      </c>
      <c r="Q113" s="101">
        <v>24</v>
      </c>
      <c r="R113" s="42"/>
      <c r="S113" s="42"/>
      <c r="T113" s="42"/>
      <c r="U113" s="240"/>
      <c r="V113" s="255"/>
      <c r="W113" s="21">
        <v>1</v>
      </c>
      <c r="X113" s="174">
        <v>1</v>
      </c>
    </row>
    <row r="114" spans="1:26" ht="30.75" customHeight="1" thickBot="1" x14ac:dyDescent="0.25">
      <c r="A114" s="706"/>
      <c r="B114" s="209" t="s">
        <v>70</v>
      </c>
      <c r="C114" s="86"/>
      <c r="D114" s="68" t="s">
        <v>18</v>
      </c>
      <c r="E114" s="90">
        <v>0.9</v>
      </c>
      <c r="F114" s="68" t="s">
        <v>66</v>
      </c>
      <c r="G114" s="90">
        <v>0.9</v>
      </c>
      <c r="H114" s="98" t="s">
        <v>66</v>
      </c>
      <c r="I114" s="90">
        <v>0.9</v>
      </c>
      <c r="J114" s="68" t="s">
        <v>66</v>
      </c>
      <c r="K114" s="90">
        <v>0.9</v>
      </c>
      <c r="L114" s="68" t="s">
        <v>66</v>
      </c>
      <c r="M114" s="90">
        <v>0.9</v>
      </c>
      <c r="N114" s="42">
        <v>0</v>
      </c>
      <c r="O114" s="42">
        <v>90</v>
      </c>
      <c r="P114" s="42" t="s">
        <v>125</v>
      </c>
      <c r="Q114" s="42"/>
      <c r="R114" s="42"/>
      <c r="S114" s="42"/>
      <c r="T114" s="42"/>
      <c r="U114" s="240"/>
      <c r="V114" s="173">
        <v>1</v>
      </c>
      <c r="W114" s="21"/>
      <c r="X114" s="174">
        <v>1</v>
      </c>
    </row>
    <row r="115" spans="1:26" ht="26.25" customHeight="1" thickBot="1" x14ac:dyDescent="0.25">
      <c r="A115" s="706"/>
      <c r="B115" s="209" t="s">
        <v>72</v>
      </c>
      <c r="C115" s="86"/>
      <c r="D115" s="89">
        <v>1500000000</v>
      </c>
      <c r="E115" s="89" t="s">
        <v>155</v>
      </c>
      <c r="F115" s="68" t="s">
        <v>66</v>
      </c>
      <c r="G115" s="89">
        <v>450000000</v>
      </c>
      <c r="H115" s="140">
        <v>900000000</v>
      </c>
      <c r="I115" s="141" t="s">
        <v>66</v>
      </c>
      <c r="J115" s="141" t="s">
        <v>66</v>
      </c>
      <c r="K115" s="141" t="s">
        <v>66</v>
      </c>
      <c r="L115" s="141" t="s">
        <v>66</v>
      </c>
      <c r="M115" s="141" t="s">
        <v>66</v>
      </c>
      <c r="N115" s="142">
        <v>0</v>
      </c>
      <c r="O115" s="143"/>
      <c r="P115" s="142" t="s">
        <v>161</v>
      </c>
      <c r="Q115" s="67"/>
      <c r="R115" s="67"/>
      <c r="S115" s="67"/>
      <c r="T115" s="67"/>
      <c r="U115" s="241"/>
      <c r="V115" s="255">
        <v>0</v>
      </c>
      <c r="W115" s="21"/>
      <c r="X115" s="174">
        <v>0</v>
      </c>
      <c r="Y115" s="249">
        <f>SUM(X105:X115)</f>
        <v>9</v>
      </c>
      <c r="Z115" s="167">
        <f>Y115/11</f>
        <v>0.81818181818181823</v>
      </c>
    </row>
    <row r="116" spans="1:26" ht="21" customHeight="1" thickBot="1" x14ac:dyDescent="0.25">
      <c r="A116" s="706"/>
      <c r="B116" s="209" t="s">
        <v>73</v>
      </c>
      <c r="C116" s="86"/>
      <c r="D116" s="29">
        <f>+D115*0.4</f>
        <v>600000000</v>
      </c>
      <c r="E116" s="29" t="e">
        <f>+E115*0.4</f>
        <v>#VALUE!</v>
      </c>
      <c r="F116" s="27" t="s">
        <v>66</v>
      </c>
      <c r="G116" s="27" t="s">
        <v>66</v>
      </c>
      <c r="H116" s="140">
        <v>150000000</v>
      </c>
      <c r="I116" s="140">
        <v>300000000</v>
      </c>
      <c r="J116" s="140">
        <v>450000000</v>
      </c>
      <c r="K116" s="140">
        <v>600000000</v>
      </c>
      <c r="L116" s="144"/>
      <c r="M116" s="144"/>
      <c r="N116" s="142">
        <v>0</v>
      </c>
      <c r="O116" s="142"/>
      <c r="P116" s="142" t="s">
        <v>161</v>
      </c>
      <c r="Q116" s="42"/>
      <c r="R116" s="42"/>
      <c r="S116" s="42"/>
      <c r="T116" s="42"/>
      <c r="U116" s="240"/>
      <c r="V116" s="173"/>
      <c r="W116" s="21"/>
      <c r="X116" s="174"/>
      <c r="Z116" s="167">
        <f>SUM(Z29:Z115)</f>
        <v>4.5021747648902819</v>
      </c>
    </row>
    <row r="117" spans="1:26" ht="21" customHeight="1" thickBot="1" x14ac:dyDescent="0.25">
      <c r="A117" s="706"/>
      <c r="B117" s="209" t="s">
        <v>74</v>
      </c>
      <c r="C117" s="86"/>
      <c r="D117" s="29">
        <v>300000000</v>
      </c>
      <c r="E117" s="29">
        <v>150000000</v>
      </c>
      <c r="F117" s="27" t="s">
        <v>66</v>
      </c>
      <c r="G117" s="27" t="s">
        <v>66</v>
      </c>
      <c r="H117" s="140">
        <v>75000000</v>
      </c>
      <c r="I117" s="140">
        <v>150000000</v>
      </c>
      <c r="J117" s="141" t="s">
        <v>66</v>
      </c>
      <c r="K117" s="141" t="s">
        <v>66</v>
      </c>
      <c r="L117" s="141" t="s">
        <v>66</v>
      </c>
      <c r="M117" s="141" t="s">
        <v>66</v>
      </c>
      <c r="N117" s="142">
        <v>0</v>
      </c>
      <c r="O117" s="142"/>
      <c r="P117" s="142" t="s">
        <v>161</v>
      </c>
      <c r="Q117" s="42"/>
      <c r="R117" s="42"/>
      <c r="S117" s="42"/>
      <c r="T117" s="42"/>
      <c r="U117" s="240"/>
      <c r="V117" s="173"/>
      <c r="W117" s="21"/>
      <c r="X117" s="174"/>
      <c r="Z117" s="167">
        <f>Z116/5</f>
        <v>0.90043495297805642</v>
      </c>
    </row>
    <row r="118" spans="1:26" ht="23.25" customHeight="1" thickBot="1" x14ac:dyDescent="0.25">
      <c r="A118" s="706"/>
      <c r="B118" s="209" t="s">
        <v>75</v>
      </c>
      <c r="C118" s="86"/>
      <c r="D118" s="89">
        <v>5000000</v>
      </c>
      <c r="E118" s="89" t="s">
        <v>156</v>
      </c>
      <c r="F118" s="68" t="s">
        <v>66</v>
      </c>
      <c r="G118" s="89">
        <v>2500000</v>
      </c>
      <c r="H118" s="139">
        <v>2500000</v>
      </c>
      <c r="I118" s="68" t="s">
        <v>66</v>
      </c>
      <c r="J118" s="68" t="s">
        <v>66</v>
      </c>
      <c r="K118" s="68" t="s">
        <v>66</v>
      </c>
      <c r="L118" s="68" t="s">
        <v>66</v>
      </c>
      <c r="M118" s="68" t="s">
        <v>66</v>
      </c>
      <c r="N118" s="42">
        <v>0</v>
      </c>
      <c r="O118" s="42"/>
      <c r="P118" s="42" t="s">
        <v>161</v>
      </c>
      <c r="Q118" s="112"/>
      <c r="R118" s="112"/>
      <c r="S118" s="112"/>
      <c r="T118" s="112"/>
      <c r="U118" s="246"/>
      <c r="V118" s="256"/>
      <c r="W118" s="175"/>
      <c r="X118" s="176"/>
    </row>
    <row r="119" spans="1:26" hidden="1" x14ac:dyDescent="0.2">
      <c r="A119" s="706"/>
      <c r="B119" s="209" t="s">
        <v>126</v>
      </c>
      <c r="C119" s="86"/>
      <c r="D119" s="65"/>
      <c r="E119" s="19"/>
      <c r="F119" s="19"/>
      <c r="G119" s="19"/>
      <c r="H119" s="96">
        <v>5</v>
      </c>
      <c r="I119" s="53"/>
      <c r="J119" s="19"/>
      <c r="K119" s="19"/>
      <c r="L119" s="19"/>
      <c r="M119" s="19"/>
      <c r="N119" s="66"/>
      <c r="O119" s="42">
        <v>19</v>
      </c>
      <c r="P119" s="100">
        <v>-27.5</v>
      </c>
      <c r="Q119" s="66"/>
      <c r="R119" s="66"/>
      <c r="S119" s="66"/>
      <c r="T119" s="66"/>
      <c r="U119" s="247"/>
      <c r="V119" s="253">
        <v>1</v>
      </c>
      <c r="W119" s="222">
        <v>0</v>
      </c>
      <c r="X119" s="223"/>
    </row>
    <row r="120" spans="1:26" hidden="1" x14ac:dyDescent="0.2">
      <c r="A120" s="706"/>
      <c r="B120" s="209" t="s">
        <v>127</v>
      </c>
      <c r="C120" s="86"/>
      <c r="D120" s="65"/>
      <c r="E120" s="19"/>
      <c r="F120" s="19"/>
      <c r="G120" s="19"/>
      <c r="H120" s="96">
        <v>89</v>
      </c>
      <c r="I120" s="53"/>
      <c r="J120" s="19"/>
      <c r="K120" s="19"/>
      <c r="L120" s="19"/>
      <c r="M120" s="19"/>
      <c r="N120" s="66"/>
      <c r="O120" s="42">
        <v>125</v>
      </c>
      <c r="P120" s="100">
        <v>106</v>
      </c>
      <c r="Q120" s="66"/>
      <c r="R120" s="66"/>
      <c r="S120" s="66"/>
      <c r="T120" s="66"/>
      <c r="U120" s="247"/>
      <c r="V120" s="251"/>
      <c r="W120" s="66">
        <v>0</v>
      </c>
      <c r="X120" s="130"/>
    </row>
    <row r="121" spans="1:26" hidden="1" x14ac:dyDescent="0.2">
      <c r="A121" s="706"/>
      <c r="B121" s="209" t="s">
        <v>128</v>
      </c>
      <c r="C121" s="86"/>
      <c r="D121" s="65"/>
      <c r="E121" s="19"/>
      <c r="F121" s="19"/>
      <c r="G121" s="19"/>
      <c r="H121" s="96">
        <v>29</v>
      </c>
      <c r="I121" s="53"/>
      <c r="J121" s="19"/>
      <c r="K121" s="19"/>
      <c r="L121" s="19"/>
      <c r="M121" s="19"/>
      <c r="N121" s="66"/>
      <c r="O121" s="42">
        <v>19</v>
      </c>
      <c r="P121" s="101">
        <v>12</v>
      </c>
      <c r="Q121" s="66"/>
      <c r="R121" s="66"/>
      <c r="S121" s="66"/>
      <c r="T121" s="66"/>
      <c r="U121" s="247"/>
      <c r="V121" s="251">
        <v>1</v>
      </c>
      <c r="W121" s="66">
        <v>1</v>
      </c>
      <c r="X121" s="130"/>
    </row>
    <row r="122" spans="1:26" hidden="1" x14ac:dyDescent="0.2">
      <c r="A122" s="706"/>
      <c r="B122" s="209" t="s">
        <v>129</v>
      </c>
      <c r="C122" s="86"/>
      <c r="D122" s="65"/>
      <c r="E122" s="19"/>
      <c r="F122" s="19"/>
      <c r="G122" s="19"/>
      <c r="H122" s="96">
        <v>19</v>
      </c>
      <c r="I122" s="53"/>
      <c r="J122" s="19"/>
      <c r="K122" s="19"/>
      <c r="L122" s="19"/>
      <c r="M122" s="19"/>
      <c r="N122" s="66"/>
      <c r="O122" s="42">
        <v>15</v>
      </c>
      <c r="P122" s="67">
        <v>19</v>
      </c>
      <c r="Q122" s="66"/>
      <c r="R122" s="66"/>
      <c r="S122" s="66"/>
      <c r="T122" s="66"/>
      <c r="U122" s="247"/>
      <c r="V122" s="251">
        <v>1</v>
      </c>
      <c r="W122" s="66">
        <v>1</v>
      </c>
      <c r="X122" s="130"/>
    </row>
    <row r="123" spans="1:26" hidden="1" x14ac:dyDescent="0.2">
      <c r="A123" s="706"/>
      <c r="B123" s="209" t="s">
        <v>130</v>
      </c>
      <c r="C123" s="86"/>
      <c r="D123" s="65"/>
      <c r="E123" s="19"/>
      <c r="F123" s="19"/>
      <c r="G123" s="19"/>
      <c r="H123" s="96">
        <v>5</v>
      </c>
      <c r="I123" s="53"/>
      <c r="J123" s="19"/>
      <c r="K123" s="19"/>
      <c r="L123" s="19"/>
      <c r="M123" s="19"/>
      <c r="N123" s="66"/>
      <c r="O123" s="42">
        <v>8</v>
      </c>
      <c r="P123" s="100">
        <v>-2.5</v>
      </c>
      <c r="Q123" s="66"/>
      <c r="R123" s="66"/>
      <c r="S123" s="66"/>
      <c r="T123" s="66"/>
      <c r="U123" s="247"/>
      <c r="V123" s="251">
        <v>1</v>
      </c>
      <c r="W123" s="66">
        <v>0</v>
      </c>
      <c r="X123" s="130"/>
    </row>
    <row r="124" spans="1:26" ht="13.5" hidden="1" thickBot="1" x14ac:dyDescent="0.25">
      <c r="A124" s="707"/>
      <c r="B124" s="210" t="s">
        <v>131</v>
      </c>
      <c r="C124" s="131"/>
      <c r="D124" s="132"/>
      <c r="E124" s="133"/>
      <c r="F124" s="133"/>
      <c r="G124" s="133"/>
      <c r="H124" s="134">
        <v>2</v>
      </c>
      <c r="I124" s="135"/>
      <c r="J124" s="133"/>
      <c r="K124" s="133"/>
      <c r="L124" s="133"/>
      <c r="M124" s="133"/>
      <c r="N124" s="136"/>
      <c r="O124" s="137">
        <v>3.92</v>
      </c>
      <c r="P124" s="138">
        <v>2.99</v>
      </c>
      <c r="Q124" s="136"/>
      <c r="R124" s="136"/>
      <c r="S124" s="136"/>
      <c r="T124" s="136"/>
      <c r="U124" s="248"/>
      <c r="V124" s="251">
        <v>1</v>
      </c>
      <c r="W124" s="66">
        <v>1</v>
      </c>
      <c r="X124" s="130"/>
    </row>
    <row r="125" spans="1:26" ht="24" thickBot="1" x14ac:dyDescent="0.4">
      <c r="V125" s="257">
        <f>AVERAGE(V5:V124)</f>
        <v>0.76595744680851063</v>
      </c>
      <c r="W125" s="258">
        <f>AVERAGE(W5:W124)</f>
        <v>0.67918367346938779</v>
      </c>
      <c r="X125" s="259">
        <f>AVERAGE(X5:X124)</f>
        <v>0.91317307692307692</v>
      </c>
    </row>
    <row r="126" spans="1:26" ht="13.5" thickBot="1" x14ac:dyDescent="0.25"/>
    <row r="127" spans="1:26" ht="18.75" thickBot="1" x14ac:dyDescent="0.3">
      <c r="B127" s="79" t="s">
        <v>144</v>
      </c>
      <c r="C127" s="79"/>
      <c r="V127" s="695">
        <f>AVERAGE(V121:X126)</f>
        <v>0.85075583610917949</v>
      </c>
      <c r="W127" s="696"/>
      <c r="X127" s="697"/>
    </row>
    <row r="128" spans="1:26" x14ac:dyDescent="0.2">
      <c r="B128" s="83" t="s">
        <v>145</v>
      </c>
      <c r="C128" s="83"/>
    </row>
    <row r="129" spans="2:3" x14ac:dyDescent="0.2">
      <c r="B129" s="85" t="s">
        <v>147</v>
      </c>
      <c r="C129" s="85"/>
    </row>
    <row r="130" spans="2:3" x14ac:dyDescent="0.2">
      <c r="B130" s="87" t="s">
        <v>6</v>
      </c>
      <c r="C130" s="87"/>
    </row>
  </sheetData>
  <mergeCells count="14">
    <mergeCell ref="A1:M1"/>
    <mergeCell ref="F3:M3"/>
    <mergeCell ref="A30:A39"/>
    <mergeCell ref="A105:A124"/>
    <mergeCell ref="A5:A29"/>
    <mergeCell ref="A40:A70"/>
    <mergeCell ref="A71:A104"/>
    <mergeCell ref="C3:C4"/>
    <mergeCell ref="N3:U3"/>
    <mergeCell ref="A3:A4"/>
    <mergeCell ref="D3:D4"/>
    <mergeCell ref="E3:E4"/>
    <mergeCell ref="V127:X127"/>
    <mergeCell ref="V3:X3"/>
  </mergeCells>
  <phoneticPr fontId="22" type="noConversion"/>
  <pageMargins left="0.70866141732283472" right="0.70866141732283472" top="0.74803149606299213" bottom="0.74803149606299213" header="0.31496062992125984" footer="0.31496062992125984"/>
  <pageSetup paperSize="9" orientation="landscape" r:id="rId1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C5:F6"/>
  <sheetViews>
    <sheetView workbookViewId="0">
      <selection activeCell="F6" sqref="F6"/>
    </sheetView>
  </sheetViews>
  <sheetFormatPr baseColWidth="10" defaultRowHeight="12.75" x14ac:dyDescent="0.2"/>
  <sheetData>
    <row r="5" spans="3:6" ht="13.5" thickBot="1" x14ac:dyDescent="0.25">
      <c r="C5" s="264" t="s">
        <v>215</v>
      </c>
      <c r="D5" s="264" t="s">
        <v>216</v>
      </c>
      <c r="E5" s="264" t="s">
        <v>217</v>
      </c>
    </row>
    <row r="6" spans="3:6" ht="13.5" thickBot="1" x14ac:dyDescent="0.25">
      <c r="C6" s="263">
        <v>0.04</v>
      </c>
      <c r="D6" s="265">
        <v>0.05</v>
      </c>
      <c r="E6" s="262">
        <f>+IF(D6&lt;=C6,100%,0%)</f>
        <v>0</v>
      </c>
      <c r="F6" s="266">
        <f>+IF(D6=0,0,IF(D6&lt;=C6,100%,0))</f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K211"/>
  <sheetViews>
    <sheetView showGridLines="0" topLeftCell="M19" zoomScale="85" zoomScaleNormal="85" zoomScaleSheetLayoutView="100" workbookViewId="0">
      <selection activeCell="V23" sqref="V23"/>
    </sheetView>
  </sheetViews>
  <sheetFormatPr baseColWidth="10" defaultRowHeight="12.75" x14ac:dyDescent="0.2"/>
  <cols>
    <col min="1" max="1" width="8.85546875" style="1" customWidth="1"/>
    <col min="2" max="2" width="20.7109375" style="1" customWidth="1"/>
    <col min="3" max="3" width="13" style="1" customWidth="1"/>
    <col min="4" max="4" width="23" style="1" customWidth="1"/>
    <col min="5" max="5" width="10.42578125" style="1" customWidth="1"/>
    <col min="6" max="6" width="30.42578125" style="468" hidden="1" customWidth="1"/>
    <col min="7" max="7" width="18.140625" style="468" hidden="1" customWidth="1"/>
    <col min="8" max="8" width="18.140625" style="46" hidden="1" customWidth="1"/>
    <col min="9" max="9" width="10.5703125" style="46" hidden="1" customWidth="1"/>
    <col min="10" max="10" width="7.7109375" style="46" customWidth="1"/>
    <col min="11" max="11" width="7" style="46" customWidth="1"/>
    <col min="12" max="12" width="7.85546875" style="46" customWidth="1"/>
    <col min="13" max="13" width="7.7109375" style="46" customWidth="1"/>
    <col min="14" max="14" width="8.42578125" style="46" customWidth="1"/>
    <col min="15" max="15" width="7.5703125" style="46" customWidth="1"/>
    <col min="16" max="16" width="8.5703125" style="169" customWidth="1"/>
    <col min="17" max="17" width="7.85546875" style="46" customWidth="1"/>
    <col min="18" max="18" width="11.42578125" style="469" customWidth="1"/>
    <col min="19" max="19" width="8.42578125" style="470" customWidth="1"/>
    <col min="20" max="20" width="11.140625" style="470" customWidth="1"/>
    <col min="21" max="21" width="11.42578125" style="470" customWidth="1"/>
    <col min="22" max="22" width="8.85546875" style="470" customWidth="1"/>
    <col min="23" max="23" width="9.85546875" style="470" customWidth="1"/>
    <col min="24" max="24" width="10" style="212" customWidth="1"/>
    <col min="25" max="25" width="10.140625" style="470" customWidth="1"/>
    <col min="26" max="26" width="12.42578125" customWidth="1"/>
    <col min="27" max="32" width="10.140625" customWidth="1"/>
    <col min="33" max="33" width="12.140625" customWidth="1"/>
    <col min="34" max="34" width="5.5703125" customWidth="1"/>
    <col min="35" max="35" width="15.85546875" customWidth="1"/>
    <col min="36" max="36" width="3.28515625" customWidth="1"/>
    <col min="37" max="37" width="20.5703125" hidden="1" customWidth="1"/>
  </cols>
  <sheetData>
    <row r="2" spans="1:37" s="398" customFormat="1" ht="15.75" x14ac:dyDescent="0.25">
      <c r="A2" s="393" t="s">
        <v>192</v>
      </c>
      <c r="B2" s="393"/>
      <c r="C2" s="393"/>
      <c r="D2" s="393"/>
      <c r="E2" s="393"/>
      <c r="F2" s="455" t="s">
        <v>323</v>
      </c>
      <c r="G2" s="455"/>
      <c r="H2" s="455"/>
      <c r="I2" s="455"/>
      <c r="J2" s="455"/>
      <c r="K2" s="456"/>
      <c r="L2" s="456"/>
      <c r="M2" s="456"/>
      <c r="N2" s="456"/>
      <c r="O2" s="456"/>
      <c r="P2" s="589"/>
      <c r="Q2" s="456"/>
      <c r="R2" s="457"/>
      <c r="S2" s="458"/>
      <c r="T2" s="458"/>
      <c r="U2" s="458"/>
      <c r="V2" s="458"/>
      <c r="W2" s="458"/>
      <c r="X2" s="598"/>
      <c r="Y2" s="458"/>
      <c r="Z2" s="397"/>
      <c r="AA2" s="397"/>
      <c r="AB2" s="397"/>
      <c r="AC2" s="397"/>
      <c r="AD2" s="397"/>
      <c r="AE2" s="397"/>
      <c r="AF2" s="397"/>
      <c r="AG2" s="397"/>
    </row>
    <row r="3" spans="1:37" s="399" customFormat="1" ht="15.75" x14ac:dyDescent="0.25">
      <c r="A3" s="393" t="s">
        <v>193</v>
      </c>
      <c r="B3" s="393"/>
      <c r="C3" s="393"/>
      <c r="D3" s="393"/>
      <c r="E3" s="393"/>
      <c r="F3" s="455" t="s">
        <v>324</v>
      </c>
      <c r="G3" s="455"/>
      <c r="H3" s="455"/>
      <c r="I3" s="455"/>
      <c r="J3" s="455"/>
      <c r="K3" s="455"/>
      <c r="L3" s="455"/>
      <c r="M3" s="455"/>
      <c r="N3" s="455"/>
      <c r="O3" s="455"/>
      <c r="P3" s="590"/>
      <c r="Q3" s="455"/>
      <c r="R3" s="459"/>
      <c r="S3" s="460"/>
      <c r="T3" s="460"/>
      <c r="U3" s="460"/>
      <c r="V3" s="460"/>
      <c r="W3" s="460"/>
      <c r="X3" s="599"/>
      <c r="Y3" s="460"/>
    </row>
    <row r="4" spans="1:37" s="398" customFormat="1" ht="15.75" x14ac:dyDescent="0.25">
      <c r="A4" s="394" t="s">
        <v>313</v>
      </c>
      <c r="B4" s="394"/>
      <c r="C4" s="394"/>
      <c r="D4" s="394"/>
      <c r="E4" s="394"/>
      <c r="F4" s="461"/>
      <c r="G4" s="461"/>
      <c r="H4" s="461"/>
      <c r="I4" s="461"/>
      <c r="J4" s="461"/>
      <c r="K4" s="462"/>
      <c r="L4" s="462"/>
      <c r="M4" s="462"/>
      <c r="N4" s="462"/>
      <c r="O4" s="462"/>
      <c r="P4" s="591"/>
      <c r="Q4" s="462"/>
      <c r="R4" s="457"/>
      <c r="S4" s="458"/>
      <c r="T4" s="458"/>
      <c r="U4" s="458"/>
      <c r="V4" s="458"/>
      <c r="W4" s="458"/>
      <c r="X4" s="598"/>
      <c r="Y4" s="458"/>
      <c r="Z4" s="397"/>
      <c r="AA4" s="397"/>
      <c r="AB4" s="397"/>
      <c r="AC4" s="397"/>
      <c r="AD4" s="397"/>
      <c r="AE4" s="397"/>
      <c r="AF4" s="397"/>
      <c r="AG4" s="397"/>
    </row>
    <row r="5" spans="1:37" s="398" customFormat="1" ht="20.25" customHeight="1" x14ac:dyDescent="0.2">
      <c r="A5" s="395" t="s">
        <v>202</v>
      </c>
      <c r="B5" s="395"/>
      <c r="C5" s="395"/>
      <c r="D5" s="395"/>
      <c r="E5" s="395"/>
      <c r="F5" s="463"/>
      <c r="G5" s="463"/>
      <c r="H5" s="463"/>
      <c r="I5" s="463"/>
      <c r="J5" s="463"/>
      <c r="K5" s="464"/>
      <c r="L5" s="464"/>
      <c r="M5" s="464"/>
      <c r="N5" s="464"/>
      <c r="O5" s="464"/>
      <c r="P5" s="592"/>
      <c r="Q5" s="464"/>
      <c r="R5" s="457"/>
      <c r="S5" s="458"/>
      <c r="T5" s="458"/>
      <c r="U5" s="458"/>
      <c r="V5" s="458"/>
      <c r="W5" s="458"/>
      <c r="X5" s="598"/>
      <c r="Y5" s="458"/>
      <c r="Z5" s="397"/>
      <c r="AA5" s="397"/>
      <c r="AB5" s="397"/>
      <c r="AC5" s="397"/>
      <c r="AD5" s="397"/>
      <c r="AE5" s="397"/>
      <c r="AF5" s="397"/>
      <c r="AG5" s="397"/>
    </row>
    <row r="6" spans="1:37" x14ac:dyDescent="0.2">
      <c r="A6" s="392"/>
      <c r="B6" s="392"/>
      <c r="C6" s="392"/>
      <c r="D6" s="392"/>
      <c r="E6" s="392"/>
      <c r="F6" s="465"/>
      <c r="G6" s="465"/>
      <c r="R6" s="466"/>
      <c r="S6" s="467"/>
      <c r="T6" s="467"/>
      <c r="U6" s="467"/>
      <c r="V6" s="467"/>
      <c r="W6" s="467"/>
      <c r="X6" s="600"/>
      <c r="Y6" s="467"/>
      <c r="Z6" s="5"/>
      <c r="AA6" s="5"/>
      <c r="AB6" s="5"/>
      <c r="AC6" s="5"/>
      <c r="AD6" s="5"/>
      <c r="AE6" s="5"/>
      <c r="AF6" s="5"/>
      <c r="AG6" s="5"/>
    </row>
    <row r="7" spans="1:37" ht="13.5" thickBot="1" x14ac:dyDescent="0.25"/>
    <row r="8" spans="1:37" s="390" customFormat="1" ht="33.75" customHeight="1" thickBot="1" x14ac:dyDescent="0.25">
      <c r="A8" s="733" t="s">
        <v>195</v>
      </c>
      <c r="B8" s="733" t="s">
        <v>246</v>
      </c>
      <c r="C8" s="733" t="s">
        <v>247</v>
      </c>
      <c r="D8" s="733" t="s">
        <v>248</v>
      </c>
      <c r="E8" s="733" t="s">
        <v>24</v>
      </c>
      <c r="F8" s="742" t="s">
        <v>8</v>
      </c>
      <c r="G8" s="742" t="s">
        <v>191</v>
      </c>
      <c r="H8" s="717" t="s">
        <v>9</v>
      </c>
      <c r="I8" s="717" t="s">
        <v>227</v>
      </c>
      <c r="J8" s="719" t="s">
        <v>218</v>
      </c>
      <c r="K8" s="720"/>
      <c r="L8" s="720"/>
      <c r="M8" s="720"/>
      <c r="N8" s="720"/>
      <c r="O8" s="720"/>
      <c r="P8" s="720"/>
      <c r="Q8" s="721"/>
      <c r="R8" s="737" t="s">
        <v>322</v>
      </c>
      <c r="S8" s="720"/>
      <c r="T8" s="720"/>
      <c r="U8" s="720"/>
      <c r="V8" s="720"/>
      <c r="W8" s="720"/>
      <c r="X8" s="720"/>
      <c r="Y8" s="721"/>
      <c r="Z8" s="739" t="s">
        <v>321</v>
      </c>
      <c r="AA8" s="740"/>
      <c r="AB8" s="740"/>
      <c r="AC8" s="740"/>
      <c r="AD8" s="740"/>
      <c r="AE8" s="740"/>
      <c r="AF8" s="740"/>
      <c r="AG8" s="741"/>
      <c r="AH8" s="391"/>
      <c r="AI8" s="733" t="s">
        <v>332</v>
      </c>
      <c r="AJ8" s="391"/>
      <c r="AK8" s="733" t="s">
        <v>194</v>
      </c>
    </row>
    <row r="9" spans="1:37" s="390" customFormat="1" ht="38.25" customHeight="1" thickBot="1" x14ac:dyDescent="0.25">
      <c r="A9" s="735"/>
      <c r="B9" s="734"/>
      <c r="C9" s="734"/>
      <c r="D9" s="734"/>
      <c r="E9" s="734"/>
      <c r="F9" s="744"/>
      <c r="G9" s="743"/>
      <c r="H9" s="718"/>
      <c r="I9" s="738"/>
      <c r="J9" s="471" t="s">
        <v>304</v>
      </c>
      <c r="K9" s="472" t="s">
        <v>305</v>
      </c>
      <c r="L9" s="472" t="s">
        <v>306</v>
      </c>
      <c r="M9" s="473" t="s">
        <v>307</v>
      </c>
      <c r="N9" s="471" t="s">
        <v>308</v>
      </c>
      <c r="O9" s="472" t="s">
        <v>309</v>
      </c>
      <c r="P9" s="593" t="s">
        <v>310</v>
      </c>
      <c r="Q9" s="474" t="s">
        <v>311</v>
      </c>
      <c r="R9" s="475" t="s">
        <v>304</v>
      </c>
      <c r="S9" s="472" t="s">
        <v>305</v>
      </c>
      <c r="T9" s="475" t="s">
        <v>306</v>
      </c>
      <c r="U9" s="473" t="s">
        <v>307</v>
      </c>
      <c r="V9" s="471" t="s">
        <v>308</v>
      </c>
      <c r="W9" s="472" t="s">
        <v>309</v>
      </c>
      <c r="X9" s="593" t="s">
        <v>310</v>
      </c>
      <c r="Y9" s="474" t="s">
        <v>311</v>
      </c>
      <c r="Z9" s="272" t="s">
        <v>304</v>
      </c>
      <c r="AA9" s="273" t="s">
        <v>305</v>
      </c>
      <c r="AB9" s="273" t="s">
        <v>306</v>
      </c>
      <c r="AC9" s="274" t="s">
        <v>307</v>
      </c>
      <c r="AD9" s="272" t="s">
        <v>308</v>
      </c>
      <c r="AE9" s="273" t="s">
        <v>309</v>
      </c>
      <c r="AF9" s="273" t="s">
        <v>310</v>
      </c>
      <c r="AG9" s="274" t="s">
        <v>311</v>
      </c>
      <c r="AI9" s="736"/>
      <c r="AK9" s="736"/>
    </row>
    <row r="10" spans="1:37" ht="37.5" customHeight="1" x14ac:dyDescent="0.2">
      <c r="A10" s="722" t="s">
        <v>245</v>
      </c>
      <c r="B10" s="728" t="s">
        <v>259</v>
      </c>
      <c r="C10" s="725" t="s">
        <v>258</v>
      </c>
      <c r="D10" s="331" t="s">
        <v>249</v>
      </c>
      <c r="E10" s="516">
        <v>0.94599999999999995</v>
      </c>
      <c r="F10" s="476" t="s">
        <v>79</v>
      </c>
      <c r="G10" s="477"/>
      <c r="H10" s="350">
        <v>0.8</v>
      </c>
      <c r="I10" s="478" t="s">
        <v>221</v>
      </c>
      <c r="J10" s="479">
        <v>95</v>
      </c>
      <c r="K10" s="480">
        <v>0.95</v>
      </c>
      <c r="L10" s="480">
        <v>0.95</v>
      </c>
      <c r="M10" s="480">
        <v>0.95</v>
      </c>
      <c r="N10" s="542">
        <v>0.95</v>
      </c>
      <c r="O10" s="481">
        <v>0.95</v>
      </c>
      <c r="P10" s="221">
        <v>0.95</v>
      </c>
      <c r="Q10" s="550">
        <v>0.95</v>
      </c>
      <c r="R10" s="558">
        <v>0.94499999999999995</v>
      </c>
      <c r="S10" s="482">
        <v>0.96</v>
      </c>
      <c r="T10" s="408">
        <v>0.96499999999999997</v>
      </c>
      <c r="U10" s="408">
        <v>0.94299999999999995</v>
      </c>
      <c r="V10" s="481">
        <v>0.95</v>
      </c>
      <c r="W10" s="47">
        <v>0.95</v>
      </c>
      <c r="X10" s="601">
        <v>0.95899999999999996</v>
      </c>
      <c r="Y10" s="609"/>
      <c r="Z10" s="619">
        <v>0.99</v>
      </c>
      <c r="AA10" s="620">
        <v>0.95299999999999996</v>
      </c>
      <c r="AB10" s="621">
        <v>0.96</v>
      </c>
      <c r="AC10" s="620">
        <v>0.99</v>
      </c>
      <c r="AD10" s="622">
        <v>1</v>
      </c>
      <c r="AE10" s="622">
        <v>1</v>
      </c>
      <c r="AF10" s="623">
        <v>1</v>
      </c>
      <c r="AG10" s="614"/>
      <c r="AH10" s="212"/>
      <c r="AI10" s="269">
        <f t="shared" ref="AI10:AI22" si="0">AVERAGE(Z10:AG10)</f>
        <v>0.98471428571428565</v>
      </c>
      <c r="AK10" s="269">
        <f>AVERAGE(Z10:AG22)</f>
        <v>0.9337571428571434</v>
      </c>
    </row>
    <row r="11" spans="1:37" ht="60.75" customHeight="1" x14ac:dyDescent="0.2">
      <c r="A11" s="723"/>
      <c r="B11" s="729"/>
      <c r="C11" s="726"/>
      <c r="D11" s="331" t="s">
        <v>250</v>
      </c>
      <c r="E11" s="517">
        <v>0.12</v>
      </c>
      <c r="F11" s="341" t="s">
        <v>101</v>
      </c>
      <c r="G11" s="477"/>
      <c r="H11" s="350">
        <v>0.75</v>
      </c>
      <c r="I11" s="483" t="s">
        <v>221</v>
      </c>
      <c r="J11" s="484">
        <v>0.12</v>
      </c>
      <c r="K11" s="47">
        <v>0.12</v>
      </c>
      <c r="L11" s="47">
        <v>0.12</v>
      </c>
      <c r="M11" s="47">
        <v>0.12</v>
      </c>
      <c r="N11" s="533">
        <v>0.12</v>
      </c>
      <c r="O11" s="47">
        <v>0.12</v>
      </c>
      <c r="P11" s="213">
        <v>0.12</v>
      </c>
      <c r="Q11" s="551">
        <v>0.12</v>
      </c>
      <c r="R11" s="559">
        <v>9.7000000000000003E-2</v>
      </c>
      <c r="S11" s="386">
        <v>9.7000000000000003E-2</v>
      </c>
      <c r="T11" s="485">
        <v>0.108</v>
      </c>
      <c r="U11" s="386">
        <v>0.108</v>
      </c>
      <c r="V11" s="47">
        <v>0.09</v>
      </c>
      <c r="W11" s="485">
        <v>8.4000000000000005E-2</v>
      </c>
      <c r="X11" s="602">
        <v>8.4000000000000005E-2</v>
      </c>
      <c r="Y11" s="610"/>
      <c r="Z11" s="624">
        <v>0.80800000000000005</v>
      </c>
      <c r="AA11" s="625">
        <v>0.90700000000000003</v>
      </c>
      <c r="AB11" s="626">
        <v>0.86</v>
      </c>
      <c r="AC11" s="625">
        <v>0.85799999999999998</v>
      </c>
      <c r="AD11" s="627">
        <v>1</v>
      </c>
      <c r="AE11" s="627">
        <v>1</v>
      </c>
      <c r="AF11" s="628">
        <v>1</v>
      </c>
      <c r="AG11" s="615"/>
      <c r="AH11" s="212"/>
      <c r="AI11" s="270">
        <f t="shared" si="0"/>
        <v>0.91899999999999993</v>
      </c>
      <c r="AK11" s="270">
        <f>AVERAGE(Z11:AG22)</f>
        <v>0.92951071428571463</v>
      </c>
    </row>
    <row r="12" spans="1:37" ht="51.75" customHeight="1" x14ac:dyDescent="0.2">
      <c r="A12" s="723"/>
      <c r="B12" s="729"/>
      <c r="C12" s="726"/>
      <c r="D12" s="331" t="s">
        <v>251</v>
      </c>
      <c r="E12" s="517">
        <v>0.98</v>
      </c>
      <c r="F12" s="344" t="s">
        <v>196</v>
      </c>
      <c r="G12" s="477"/>
      <c r="H12" s="350">
        <v>0.9</v>
      </c>
      <c r="I12" s="483" t="s">
        <v>221</v>
      </c>
      <c r="J12" s="484">
        <v>0.98</v>
      </c>
      <c r="K12" s="47">
        <v>0.98</v>
      </c>
      <c r="L12" s="47">
        <v>0.98</v>
      </c>
      <c r="M12" s="47">
        <v>0.98</v>
      </c>
      <c r="N12" s="533">
        <v>0.98</v>
      </c>
      <c r="O12" s="47">
        <v>0.98</v>
      </c>
      <c r="P12" s="213">
        <v>0.98</v>
      </c>
      <c r="Q12" s="551">
        <v>0.98</v>
      </c>
      <c r="R12" s="560">
        <v>1</v>
      </c>
      <c r="S12" s="350">
        <v>1</v>
      </c>
      <c r="T12" s="350">
        <v>1</v>
      </c>
      <c r="U12" s="47">
        <v>1</v>
      </c>
      <c r="V12" s="47">
        <v>1</v>
      </c>
      <c r="W12" s="47">
        <v>1</v>
      </c>
      <c r="X12" s="47">
        <v>1</v>
      </c>
      <c r="Y12" s="610"/>
      <c r="Z12" s="624">
        <v>1</v>
      </c>
      <c r="AA12" s="626">
        <v>1</v>
      </c>
      <c r="AB12" s="626">
        <v>1</v>
      </c>
      <c r="AC12" s="626">
        <v>1</v>
      </c>
      <c r="AD12" s="627">
        <v>1</v>
      </c>
      <c r="AE12" s="627">
        <v>1</v>
      </c>
      <c r="AF12" s="628">
        <v>1</v>
      </c>
      <c r="AG12" s="615"/>
      <c r="AH12" s="212"/>
      <c r="AI12" s="270">
        <f t="shared" si="0"/>
        <v>1</v>
      </c>
      <c r="AK12" s="270">
        <f>AVERAGE(Z12:AG22)</f>
        <v>0.93046623376623372</v>
      </c>
    </row>
    <row r="13" spans="1:37" ht="46.5" customHeight="1" x14ac:dyDescent="0.2">
      <c r="A13" s="723"/>
      <c r="B13" s="729"/>
      <c r="C13" s="726"/>
      <c r="D13" s="331" t="s">
        <v>252</v>
      </c>
      <c r="E13" s="516">
        <v>0.04</v>
      </c>
      <c r="F13" s="341" t="s">
        <v>102</v>
      </c>
      <c r="G13" s="486" t="s">
        <v>162</v>
      </c>
      <c r="H13" s="350">
        <v>0.95</v>
      </c>
      <c r="I13" s="483" t="s">
        <v>221</v>
      </c>
      <c r="J13" s="484">
        <v>0.04</v>
      </c>
      <c r="K13" s="47">
        <v>0.04</v>
      </c>
      <c r="L13" s="47">
        <v>0.04</v>
      </c>
      <c r="M13" s="47">
        <v>0.04</v>
      </c>
      <c r="N13" s="533">
        <v>0.04</v>
      </c>
      <c r="O13" s="47">
        <v>0.04</v>
      </c>
      <c r="P13" s="213">
        <v>0.04</v>
      </c>
      <c r="Q13" s="551">
        <v>0.04</v>
      </c>
      <c r="R13" s="560">
        <v>0</v>
      </c>
      <c r="S13" s="351">
        <v>0</v>
      </c>
      <c r="T13" s="350">
        <v>0</v>
      </c>
      <c r="U13" s="353">
        <v>0</v>
      </c>
      <c r="V13" s="47">
        <v>3.7999999999999999E-2</v>
      </c>
      <c r="W13" s="47">
        <v>0</v>
      </c>
      <c r="X13" s="603">
        <v>0</v>
      </c>
      <c r="Y13" s="610"/>
      <c r="Z13" s="624">
        <v>1</v>
      </c>
      <c r="AA13" s="626">
        <v>1</v>
      </c>
      <c r="AB13" s="626">
        <v>1</v>
      </c>
      <c r="AC13" s="626">
        <v>1</v>
      </c>
      <c r="AD13" s="627">
        <v>1</v>
      </c>
      <c r="AE13" s="627">
        <v>1</v>
      </c>
      <c r="AF13" s="628">
        <v>1</v>
      </c>
      <c r="AG13" s="615"/>
      <c r="AH13" s="212"/>
      <c r="AI13" s="270">
        <f t="shared" si="0"/>
        <v>1</v>
      </c>
      <c r="AK13" s="270">
        <f>AVERAGE(Z13:AG22)</f>
        <v>0.92351285714285691</v>
      </c>
    </row>
    <row r="14" spans="1:37" ht="38.25" customHeight="1" x14ac:dyDescent="0.2">
      <c r="A14" s="723"/>
      <c r="B14" s="729"/>
      <c r="C14" s="726"/>
      <c r="D14" s="331" t="s">
        <v>333</v>
      </c>
      <c r="E14" s="516">
        <v>0.8</v>
      </c>
      <c r="F14" s="341" t="s">
        <v>81</v>
      </c>
      <c r="G14" s="486" t="s">
        <v>162</v>
      </c>
      <c r="H14" s="353">
        <v>0.26</v>
      </c>
      <c r="I14" s="487" t="s">
        <v>222</v>
      </c>
      <c r="J14" s="484">
        <v>0.82</v>
      </c>
      <c r="K14" s="47">
        <v>0.83</v>
      </c>
      <c r="L14" s="47">
        <v>0.83</v>
      </c>
      <c r="M14" s="47">
        <v>0.84</v>
      </c>
      <c r="N14" s="533">
        <v>0.84</v>
      </c>
      <c r="O14" s="47">
        <v>0.85</v>
      </c>
      <c r="P14" s="213">
        <v>0.85</v>
      </c>
      <c r="Q14" s="551">
        <v>0.85</v>
      </c>
      <c r="R14" s="560">
        <v>0.33</v>
      </c>
      <c r="S14" s="350">
        <v>0.33</v>
      </c>
      <c r="T14" s="350">
        <v>0.6</v>
      </c>
      <c r="U14" s="350">
        <v>0.75</v>
      </c>
      <c r="V14" s="47">
        <v>1</v>
      </c>
      <c r="W14" s="47">
        <v>1</v>
      </c>
      <c r="X14" s="603">
        <v>0.89</v>
      </c>
      <c r="Y14" s="610"/>
      <c r="Z14" s="624">
        <v>0.39750000000000002</v>
      </c>
      <c r="AA14" s="626">
        <v>0.39700000000000002</v>
      </c>
      <c r="AB14" s="626">
        <v>0.56999999999999995</v>
      </c>
      <c r="AC14" s="625">
        <v>0.625</v>
      </c>
      <c r="AD14" s="627">
        <v>1</v>
      </c>
      <c r="AE14" s="627">
        <v>1</v>
      </c>
      <c r="AF14" s="628">
        <v>1</v>
      </c>
      <c r="AG14" s="615"/>
      <c r="AH14" s="212"/>
      <c r="AI14" s="270">
        <f t="shared" si="0"/>
        <v>0.71278571428571424</v>
      </c>
      <c r="AK14" s="270">
        <f t="shared" ref="AK14:AK22" si="1">AVERAGE(Z14:AG14)</f>
        <v>0.71278571428571424</v>
      </c>
    </row>
    <row r="15" spans="1:37" ht="49.5" customHeight="1" x14ac:dyDescent="0.2">
      <c r="A15" s="723"/>
      <c r="B15" s="729"/>
      <c r="C15" s="726"/>
      <c r="D15" s="331" t="s">
        <v>253</v>
      </c>
      <c r="E15" s="516">
        <v>0.54800000000000004</v>
      </c>
      <c r="F15" s="344" t="s">
        <v>212</v>
      </c>
      <c r="G15" s="486" t="s">
        <v>162</v>
      </c>
      <c r="H15" s="48">
        <v>0.98</v>
      </c>
      <c r="I15" s="488" t="s">
        <v>221</v>
      </c>
      <c r="J15" s="489">
        <v>0.5</v>
      </c>
      <c r="K15" s="48">
        <v>0.45</v>
      </c>
      <c r="L15" s="48">
        <v>0.45</v>
      </c>
      <c r="M15" s="48">
        <v>0.42</v>
      </c>
      <c r="N15" s="533">
        <v>0.42</v>
      </c>
      <c r="O15" s="48">
        <v>0.4</v>
      </c>
      <c r="P15" s="594">
        <v>0.4</v>
      </c>
      <c r="Q15" s="488">
        <v>0.4</v>
      </c>
      <c r="R15" s="561">
        <v>0</v>
      </c>
      <c r="S15" s="552">
        <v>0</v>
      </c>
      <c r="T15" s="552">
        <v>0</v>
      </c>
      <c r="U15" s="552">
        <v>0</v>
      </c>
      <c r="V15" s="552">
        <v>0</v>
      </c>
      <c r="W15" s="557">
        <v>0</v>
      </c>
      <c r="X15" s="604">
        <v>0</v>
      </c>
      <c r="Y15" s="610"/>
      <c r="Z15" s="624">
        <v>1</v>
      </c>
      <c r="AA15" s="626">
        <v>1</v>
      </c>
      <c r="AB15" s="626">
        <v>1</v>
      </c>
      <c r="AC15" s="626">
        <v>1</v>
      </c>
      <c r="AD15" s="627">
        <v>1</v>
      </c>
      <c r="AE15" s="627">
        <v>1</v>
      </c>
      <c r="AF15" s="628">
        <v>1</v>
      </c>
      <c r="AG15" s="615"/>
      <c r="AH15" s="212"/>
      <c r="AI15" s="270">
        <f t="shared" si="0"/>
        <v>1</v>
      </c>
      <c r="AK15" s="270">
        <f t="shared" si="1"/>
        <v>1</v>
      </c>
    </row>
    <row r="16" spans="1:37" s="529" customFormat="1" ht="60.75" customHeight="1" x14ac:dyDescent="0.2">
      <c r="A16" s="723"/>
      <c r="B16" s="729"/>
      <c r="C16" s="726"/>
      <c r="D16" s="452" t="s">
        <v>254</v>
      </c>
      <c r="E16" s="530">
        <v>6</v>
      </c>
      <c r="F16" s="531" t="s">
        <v>213</v>
      </c>
      <c r="G16" s="532" t="s">
        <v>162</v>
      </c>
      <c r="H16" s="533">
        <v>0.04</v>
      </c>
      <c r="I16" s="534" t="s">
        <v>222</v>
      </c>
      <c r="J16" s="535">
        <v>5.6000000000000001E-2</v>
      </c>
      <c r="K16" s="541">
        <v>5.3999999999999999E-2</v>
      </c>
      <c r="L16" s="541">
        <v>5.3999999999999999E-2</v>
      </c>
      <c r="M16" s="541">
        <v>5.1999999999999998E-2</v>
      </c>
      <c r="N16" s="541">
        <v>5.1999999999999998E-2</v>
      </c>
      <c r="O16" s="541">
        <v>0.05</v>
      </c>
      <c r="P16" s="595">
        <v>0.05</v>
      </c>
      <c r="Q16" s="554">
        <v>0.05</v>
      </c>
      <c r="R16" s="561">
        <v>0</v>
      </c>
      <c r="S16" s="552">
        <v>0</v>
      </c>
      <c r="T16" s="552">
        <v>0</v>
      </c>
      <c r="U16" s="552">
        <v>0</v>
      </c>
      <c r="V16" s="552">
        <v>0</v>
      </c>
      <c r="W16" s="557">
        <v>0</v>
      </c>
      <c r="X16" s="605">
        <v>0</v>
      </c>
      <c r="Y16" s="611"/>
      <c r="Z16" s="629">
        <v>1</v>
      </c>
      <c r="AA16" s="630">
        <v>1</v>
      </c>
      <c r="AB16" s="630">
        <v>1</v>
      </c>
      <c r="AC16" s="630">
        <v>1</v>
      </c>
      <c r="AD16" s="630">
        <v>1</v>
      </c>
      <c r="AE16" s="627">
        <v>1</v>
      </c>
      <c r="AF16" s="631">
        <v>1</v>
      </c>
      <c r="AG16" s="616"/>
      <c r="AH16" s="537"/>
      <c r="AI16" s="528">
        <f t="shared" si="0"/>
        <v>1</v>
      </c>
      <c r="AK16" s="528">
        <f t="shared" si="1"/>
        <v>1</v>
      </c>
    </row>
    <row r="17" spans="1:37" s="529" customFormat="1" ht="56.25" customHeight="1" x14ac:dyDescent="0.2">
      <c r="A17" s="723"/>
      <c r="B17" s="729"/>
      <c r="C17" s="726"/>
      <c r="D17" s="452" t="s">
        <v>312</v>
      </c>
      <c r="E17" s="538">
        <v>0.05</v>
      </c>
      <c r="F17" s="539" t="s">
        <v>86</v>
      </c>
      <c r="G17" s="532" t="s">
        <v>162</v>
      </c>
      <c r="H17" s="533">
        <v>0.7</v>
      </c>
      <c r="I17" s="534" t="s">
        <v>221</v>
      </c>
      <c r="J17" s="535">
        <v>4.8000000000000001E-2</v>
      </c>
      <c r="K17" s="541">
        <v>4.5999999999999999E-2</v>
      </c>
      <c r="L17" s="541">
        <v>4.5999999999999999E-2</v>
      </c>
      <c r="M17" s="541">
        <v>4.3999999999999997E-2</v>
      </c>
      <c r="N17" s="541">
        <v>4.3999999999999997E-2</v>
      </c>
      <c r="O17" s="541">
        <v>4.2000000000000003E-2</v>
      </c>
      <c r="P17" s="595">
        <v>4.2000000000000003E-2</v>
      </c>
      <c r="Q17" s="554">
        <v>4.2000000000000003E-2</v>
      </c>
      <c r="R17" s="562">
        <v>2</v>
      </c>
      <c r="S17" s="540">
        <v>3.8</v>
      </c>
      <c r="T17" s="540">
        <v>3.5</v>
      </c>
      <c r="U17" s="540">
        <v>3.5</v>
      </c>
      <c r="V17" s="540">
        <v>1.7</v>
      </c>
      <c r="W17" s="540">
        <v>1.8</v>
      </c>
      <c r="X17" s="606">
        <v>0.93</v>
      </c>
      <c r="Y17" s="611"/>
      <c r="Z17" s="629">
        <v>1</v>
      </c>
      <c r="AA17" s="630">
        <v>0.4</v>
      </c>
      <c r="AB17" s="630">
        <v>0.74</v>
      </c>
      <c r="AC17" s="630">
        <v>0.875</v>
      </c>
      <c r="AD17" s="630">
        <v>1</v>
      </c>
      <c r="AE17" s="627">
        <v>1</v>
      </c>
      <c r="AF17" s="631">
        <v>1</v>
      </c>
      <c r="AG17" s="616"/>
      <c r="AH17" s="537"/>
      <c r="AI17" s="528">
        <f t="shared" si="0"/>
        <v>0.85928571428571421</v>
      </c>
      <c r="AK17" s="528">
        <f t="shared" si="1"/>
        <v>0.85928571428571421</v>
      </c>
    </row>
    <row r="18" spans="1:37" ht="50.25" customHeight="1" x14ac:dyDescent="0.2">
      <c r="A18" s="723"/>
      <c r="B18" s="729"/>
      <c r="C18" s="726"/>
      <c r="D18" s="331" t="s">
        <v>255</v>
      </c>
      <c r="E18" s="516">
        <v>3.5000000000000003E-2</v>
      </c>
      <c r="F18" s="341" t="s">
        <v>87</v>
      </c>
      <c r="G18" s="477" t="s">
        <v>240</v>
      </c>
      <c r="H18" s="48">
        <v>0.85</v>
      </c>
      <c r="I18" s="488" t="s">
        <v>221</v>
      </c>
      <c r="J18" s="489">
        <v>3.4000000000000002E-2</v>
      </c>
      <c r="K18" s="48">
        <v>3.2000000000000001E-2</v>
      </c>
      <c r="L18" s="48">
        <v>3.2000000000000001E-2</v>
      </c>
      <c r="M18" s="48">
        <v>0.03</v>
      </c>
      <c r="N18" s="533">
        <v>0.03</v>
      </c>
      <c r="O18" s="48">
        <v>0.03</v>
      </c>
      <c r="P18" s="594">
        <v>0.03</v>
      </c>
      <c r="Q18" s="488">
        <v>0.03</v>
      </c>
      <c r="R18" s="563">
        <v>3.5700000000000003E-2</v>
      </c>
      <c r="S18" s="351">
        <v>2.7E-2</v>
      </c>
      <c r="T18" s="515">
        <v>2.4</v>
      </c>
      <c r="U18" s="515">
        <v>2.4</v>
      </c>
      <c r="V18" s="515">
        <v>2.5</v>
      </c>
      <c r="W18" s="515">
        <v>1.9</v>
      </c>
      <c r="X18" s="607">
        <v>0.6</v>
      </c>
      <c r="Y18" s="610"/>
      <c r="Z18" s="632">
        <v>0</v>
      </c>
      <c r="AA18" s="626">
        <v>1</v>
      </c>
      <c r="AB18" s="626">
        <v>0.87</v>
      </c>
      <c r="AC18" s="626">
        <v>0.8</v>
      </c>
      <c r="AD18" s="627">
        <v>1</v>
      </c>
      <c r="AE18" s="627">
        <v>1</v>
      </c>
      <c r="AF18" s="628">
        <v>1</v>
      </c>
      <c r="AG18" s="615"/>
      <c r="AH18" s="212"/>
      <c r="AI18" s="270">
        <f t="shared" si="0"/>
        <v>0.80999999999999994</v>
      </c>
      <c r="AK18" s="270">
        <f t="shared" si="1"/>
        <v>0.80999999999999994</v>
      </c>
    </row>
    <row r="19" spans="1:37" ht="50.25" customHeight="1" x14ac:dyDescent="0.2">
      <c r="A19" s="723"/>
      <c r="B19" s="729"/>
      <c r="C19" s="726"/>
      <c r="D19" s="331" t="s">
        <v>256</v>
      </c>
      <c r="E19" s="517">
        <v>0.7</v>
      </c>
      <c r="F19" s="341" t="s">
        <v>103</v>
      </c>
      <c r="G19" s="477"/>
      <c r="H19" s="490">
        <v>1</v>
      </c>
      <c r="I19" s="483" t="s">
        <v>221</v>
      </c>
      <c r="J19" s="491">
        <v>0.71</v>
      </c>
      <c r="K19" s="351">
        <v>0.72</v>
      </c>
      <c r="L19" s="351">
        <v>0.72</v>
      </c>
      <c r="M19" s="351">
        <v>0.73</v>
      </c>
      <c r="N19" s="541">
        <v>0.73</v>
      </c>
      <c r="O19" s="351">
        <v>0.74</v>
      </c>
      <c r="P19" s="596">
        <v>0.74</v>
      </c>
      <c r="Q19" s="555">
        <v>0.74</v>
      </c>
      <c r="R19" s="559">
        <v>0.80600000000000005</v>
      </c>
      <c r="S19" s="350">
        <v>0.88</v>
      </c>
      <c r="T19" s="47">
        <v>0.8</v>
      </c>
      <c r="U19" s="351">
        <v>0.69599999999999995</v>
      </c>
      <c r="V19" s="351">
        <v>0.73199999999999998</v>
      </c>
      <c r="W19" s="351">
        <v>0.73399999999999999</v>
      </c>
      <c r="X19" s="596">
        <v>0.70499999999999996</v>
      </c>
      <c r="Y19" s="610"/>
      <c r="Z19" s="624">
        <v>1</v>
      </c>
      <c r="AA19" s="626">
        <v>1</v>
      </c>
      <c r="AB19" s="626">
        <v>1</v>
      </c>
      <c r="AC19" s="626">
        <v>0.95</v>
      </c>
      <c r="AD19" s="627">
        <v>0.96</v>
      </c>
      <c r="AE19" s="627">
        <v>0.99</v>
      </c>
      <c r="AF19" s="633">
        <v>0.95269999999999999</v>
      </c>
      <c r="AG19" s="615"/>
      <c r="AH19" s="212"/>
      <c r="AI19" s="270">
        <f t="shared" si="0"/>
        <v>0.97895714285714297</v>
      </c>
      <c r="AK19" s="270">
        <f t="shared" si="1"/>
        <v>0.97895714285714297</v>
      </c>
    </row>
    <row r="20" spans="1:37" ht="81" customHeight="1" thickBot="1" x14ac:dyDescent="0.25">
      <c r="A20" s="723"/>
      <c r="B20" s="730"/>
      <c r="C20" s="727"/>
      <c r="D20" s="331" t="s">
        <v>257</v>
      </c>
      <c r="E20" s="517">
        <v>0.6</v>
      </c>
      <c r="F20" s="341" t="s">
        <v>132</v>
      </c>
      <c r="G20" s="477"/>
      <c r="H20" s="48">
        <v>0.9</v>
      </c>
      <c r="I20" s="488" t="s">
        <v>221</v>
      </c>
      <c r="J20" s="535">
        <v>0.6</v>
      </c>
      <c r="K20" s="541">
        <v>0.6</v>
      </c>
      <c r="L20" s="541">
        <v>0.6</v>
      </c>
      <c r="M20" s="541">
        <v>0.6</v>
      </c>
      <c r="N20" s="541">
        <v>0.6</v>
      </c>
      <c r="O20" s="541">
        <v>0.6</v>
      </c>
      <c r="P20" s="595">
        <v>0.6</v>
      </c>
      <c r="Q20" s="554">
        <v>0.6</v>
      </c>
      <c r="R20" s="563">
        <v>0.59799999999999998</v>
      </c>
      <c r="S20" s="350">
        <v>0.6</v>
      </c>
      <c r="T20" s="350">
        <v>0.6</v>
      </c>
      <c r="U20" s="485">
        <v>0.628</v>
      </c>
      <c r="V20" s="47">
        <v>0.7</v>
      </c>
      <c r="W20" s="485">
        <v>0.73899999999999999</v>
      </c>
      <c r="X20" s="602">
        <v>0.70299999999999996</v>
      </c>
      <c r="Y20" s="610"/>
      <c r="Z20" s="624">
        <v>0.99670000000000003</v>
      </c>
      <c r="AA20" s="626">
        <v>1</v>
      </c>
      <c r="AB20" s="626">
        <v>1</v>
      </c>
      <c r="AC20" s="626">
        <v>1</v>
      </c>
      <c r="AD20" s="627">
        <v>1</v>
      </c>
      <c r="AE20" s="627">
        <v>1</v>
      </c>
      <c r="AF20" s="628">
        <v>1</v>
      </c>
      <c r="AG20" s="615"/>
      <c r="AH20" s="212"/>
      <c r="AI20" s="270">
        <f t="shared" si="0"/>
        <v>0.99952857142857154</v>
      </c>
      <c r="AK20" s="270">
        <f t="shared" si="1"/>
        <v>0.99952857142857154</v>
      </c>
    </row>
    <row r="21" spans="1:37" ht="65.25" customHeight="1" x14ac:dyDescent="0.2">
      <c r="A21" s="723"/>
      <c r="B21" s="728" t="s">
        <v>260</v>
      </c>
      <c r="C21" s="725" t="s">
        <v>261</v>
      </c>
      <c r="D21" s="331" t="s">
        <v>262</v>
      </c>
      <c r="E21" s="518">
        <v>0.9</v>
      </c>
      <c r="F21" s="341" t="s">
        <v>88</v>
      </c>
      <c r="G21" s="486" t="s">
        <v>319</v>
      </c>
      <c r="H21" s="120">
        <v>1600</v>
      </c>
      <c r="I21" s="492" t="s">
        <v>221</v>
      </c>
      <c r="J21" s="493">
        <v>90</v>
      </c>
      <c r="K21" s="120">
        <v>90</v>
      </c>
      <c r="L21" s="120">
        <v>90</v>
      </c>
      <c r="M21" s="120">
        <v>90</v>
      </c>
      <c r="N21" s="543">
        <v>90</v>
      </c>
      <c r="O21" s="120">
        <v>90</v>
      </c>
      <c r="P21" s="597">
        <v>90</v>
      </c>
      <c r="Q21" s="492">
        <v>90</v>
      </c>
      <c r="R21" s="484">
        <v>1</v>
      </c>
      <c r="S21" s="47">
        <v>1</v>
      </c>
      <c r="T21" s="50">
        <v>1</v>
      </c>
      <c r="U21" s="47">
        <v>0.9</v>
      </c>
      <c r="V21" s="47">
        <v>0.9</v>
      </c>
      <c r="W21" s="47">
        <v>0.9</v>
      </c>
      <c r="X21" s="603">
        <v>0.9</v>
      </c>
      <c r="Y21" s="612"/>
      <c r="Z21" s="624">
        <v>0.9</v>
      </c>
      <c r="AA21" s="626">
        <v>0.9</v>
      </c>
      <c r="AB21" s="626">
        <v>0.9</v>
      </c>
      <c r="AC21" s="626">
        <v>0.9</v>
      </c>
      <c r="AD21" s="627">
        <v>0.9</v>
      </c>
      <c r="AE21" s="627">
        <v>0.9</v>
      </c>
      <c r="AF21" s="628">
        <v>0.9</v>
      </c>
      <c r="AG21" s="615"/>
      <c r="AH21" s="212"/>
      <c r="AI21" s="270">
        <f t="shared" si="0"/>
        <v>0.90000000000000013</v>
      </c>
      <c r="AK21" s="270">
        <f t="shared" si="1"/>
        <v>0.90000000000000013</v>
      </c>
    </row>
    <row r="22" spans="1:37" ht="65.25" customHeight="1" thickBot="1" x14ac:dyDescent="0.25">
      <c r="A22" s="724"/>
      <c r="B22" s="731"/>
      <c r="C22" s="732"/>
      <c r="D22" s="331" t="s">
        <v>320</v>
      </c>
      <c r="E22" s="518">
        <v>0.8</v>
      </c>
      <c r="F22" s="344" t="s">
        <v>214</v>
      </c>
      <c r="G22" s="486" t="s">
        <v>319</v>
      </c>
      <c r="H22" s="494">
        <v>0.5</v>
      </c>
      <c r="I22" s="495" t="s">
        <v>221</v>
      </c>
      <c r="J22" s="496">
        <v>0.8</v>
      </c>
      <c r="K22" s="409">
        <v>0.82499999999999996</v>
      </c>
      <c r="L22" s="409">
        <v>0.82499999999999996</v>
      </c>
      <c r="M22" s="409">
        <v>0.85</v>
      </c>
      <c r="N22" s="544">
        <v>0.85</v>
      </c>
      <c r="O22" s="409">
        <v>0.9</v>
      </c>
      <c r="P22" s="406">
        <v>0.9</v>
      </c>
      <c r="Q22" s="556">
        <v>0.9</v>
      </c>
      <c r="R22" s="564">
        <v>0.95</v>
      </c>
      <c r="S22" s="409">
        <v>0.94</v>
      </c>
      <c r="T22" s="410">
        <v>0.95</v>
      </c>
      <c r="U22" s="354">
        <v>0.92</v>
      </c>
      <c r="V22" s="409">
        <v>0.95</v>
      </c>
      <c r="W22" s="386">
        <v>0.82699999999999996</v>
      </c>
      <c r="X22" s="608">
        <v>0.86799999999999999</v>
      </c>
      <c r="Y22" s="613"/>
      <c r="Z22" s="624">
        <v>1</v>
      </c>
      <c r="AA22" s="626">
        <v>1</v>
      </c>
      <c r="AB22" s="626">
        <v>1</v>
      </c>
      <c r="AC22" s="626">
        <v>0.94</v>
      </c>
      <c r="AD22" s="627">
        <v>1</v>
      </c>
      <c r="AE22" s="627">
        <v>0.91800000000000004</v>
      </c>
      <c r="AF22" s="634">
        <v>0.96399999999999997</v>
      </c>
      <c r="AG22" s="617"/>
      <c r="AH22" s="212"/>
      <c r="AI22" s="270">
        <f t="shared" si="0"/>
        <v>0.97457142857142842</v>
      </c>
      <c r="AK22" s="270">
        <f t="shared" si="1"/>
        <v>0.97457142857142842</v>
      </c>
    </row>
    <row r="23" spans="1:37" ht="30" customHeight="1" thickBot="1" x14ac:dyDescent="0.25">
      <c r="I23" s="497" t="s">
        <v>221</v>
      </c>
      <c r="Z23" s="635">
        <f t="shared" ref="Z23:AG23" si="2">AVERAGEIF(Z10:Z22,"&gt;=0")</f>
        <v>0.85324615384615388</v>
      </c>
      <c r="AA23" s="636">
        <f t="shared" si="2"/>
        <v>0.88900000000000001</v>
      </c>
      <c r="AB23" s="636">
        <f t="shared" si="2"/>
        <v>0.91538461538461546</v>
      </c>
      <c r="AC23" s="636">
        <f t="shared" si="2"/>
        <v>0.91830769230769227</v>
      </c>
      <c r="AD23" s="636">
        <f t="shared" si="2"/>
        <v>0.98923076923076936</v>
      </c>
      <c r="AE23" s="636">
        <f t="shared" si="2"/>
        <v>0.98523076923076924</v>
      </c>
      <c r="AF23" s="637">
        <f t="shared" si="2"/>
        <v>0.98590000000000011</v>
      </c>
      <c r="AG23" s="618" t="e">
        <f t="shared" si="2"/>
        <v>#DIV/0!</v>
      </c>
      <c r="AH23" s="212"/>
      <c r="AI23" s="296">
        <f>AVERAGEIF(AI10:AI22,"&gt;=0")</f>
        <v>0.93375714285714284</v>
      </c>
      <c r="AJ23" s="297"/>
      <c r="AK23" s="296">
        <f>AVERAGEIF(AK10:AK22,"&gt;=0")</f>
        <v>0.91941350149850143</v>
      </c>
    </row>
    <row r="24" spans="1:37" ht="48.75" customHeight="1" thickBot="1" x14ac:dyDescent="0.25">
      <c r="I24" s="498" t="s">
        <v>222</v>
      </c>
      <c r="Z24" s="714" t="s">
        <v>314</v>
      </c>
      <c r="AA24" s="715"/>
      <c r="AB24" s="715"/>
      <c r="AC24" s="715"/>
      <c r="AD24" s="715"/>
      <c r="AE24" s="715"/>
      <c r="AF24" s="716"/>
      <c r="AG24" s="295">
        <f>AVERAGEIF(Z23:AG23,"&gt;0",Z23:AG23)</f>
        <v>0.93375714285714284</v>
      </c>
    </row>
    <row r="25" spans="1:37" ht="27.75" hidden="1" customHeight="1" x14ac:dyDescent="0.2"/>
    <row r="26" spans="1:37" ht="25.5" hidden="1" customHeight="1" x14ac:dyDescent="0.2"/>
    <row r="27" spans="1:37" ht="23.25" hidden="1" customHeight="1" x14ac:dyDescent="0.2"/>
    <row r="28" spans="1:37" hidden="1" x14ac:dyDescent="0.2"/>
    <row r="29" spans="1:37" hidden="1" x14ac:dyDescent="0.2"/>
    <row r="30" spans="1:37" hidden="1" x14ac:dyDescent="0.2"/>
    <row r="31" spans="1:37" hidden="1" x14ac:dyDescent="0.2"/>
    <row r="32" spans="1:37" hidden="1" x14ac:dyDescent="0.2"/>
    <row r="33" hidden="1" x14ac:dyDescent="0.2"/>
    <row r="34" hidden="1" x14ac:dyDescent="0.2"/>
    <row r="35" hidden="1" x14ac:dyDescent="0.2"/>
    <row r="36" hidden="1" x14ac:dyDescent="0.2"/>
    <row r="37" hidden="1" x14ac:dyDescent="0.2"/>
    <row r="38" hidden="1" x14ac:dyDescent="0.2"/>
    <row r="39" hidden="1" x14ac:dyDescent="0.2"/>
    <row r="40" hidden="1" x14ac:dyDescent="0.2"/>
    <row r="41" hidden="1" x14ac:dyDescent="0.2"/>
    <row r="42" hidden="1" x14ac:dyDescent="0.2"/>
    <row r="43" hidden="1" x14ac:dyDescent="0.2"/>
    <row r="44" hidden="1" x14ac:dyDescent="0.2"/>
    <row r="45" hidden="1" x14ac:dyDescent="0.2"/>
    <row r="46" hidden="1" x14ac:dyDescent="0.2"/>
    <row r="47" hidden="1" x14ac:dyDescent="0.2"/>
    <row r="48" hidden="1" x14ac:dyDescent="0.2"/>
    <row r="49" hidden="1" x14ac:dyDescent="0.2"/>
    <row r="50" hidden="1" x14ac:dyDescent="0.2"/>
    <row r="51" hidden="1" x14ac:dyDescent="0.2"/>
    <row r="52" hidden="1" x14ac:dyDescent="0.2"/>
    <row r="53" hidden="1" x14ac:dyDescent="0.2"/>
    <row r="54" hidden="1" x14ac:dyDescent="0.2"/>
    <row r="55" hidden="1" x14ac:dyDescent="0.2"/>
    <row r="56" hidden="1" x14ac:dyDescent="0.2"/>
    <row r="57" hidden="1" x14ac:dyDescent="0.2"/>
    <row r="58" hidden="1" x14ac:dyDescent="0.2"/>
    <row r="59" hidden="1" x14ac:dyDescent="0.2"/>
    <row r="60" hidden="1" x14ac:dyDescent="0.2"/>
    <row r="61" hidden="1" x14ac:dyDescent="0.2"/>
    <row r="62" hidden="1" x14ac:dyDescent="0.2"/>
    <row r="63" hidden="1" x14ac:dyDescent="0.2"/>
    <row r="64" hidden="1" x14ac:dyDescent="0.2"/>
    <row r="65" hidden="1" x14ac:dyDescent="0.2"/>
    <row r="66" hidden="1" x14ac:dyDescent="0.2"/>
    <row r="67" hidden="1" x14ac:dyDescent="0.2"/>
    <row r="68" hidden="1" x14ac:dyDescent="0.2"/>
    <row r="69" hidden="1" x14ac:dyDescent="0.2"/>
    <row r="70" hidden="1" x14ac:dyDescent="0.2"/>
    <row r="71" hidden="1" x14ac:dyDescent="0.2"/>
    <row r="72" hidden="1" x14ac:dyDescent="0.2"/>
    <row r="73" hidden="1" x14ac:dyDescent="0.2"/>
    <row r="74" hidden="1" x14ac:dyDescent="0.2"/>
    <row r="75" hidden="1" x14ac:dyDescent="0.2"/>
    <row r="76" hidden="1" x14ac:dyDescent="0.2"/>
    <row r="77" hidden="1" x14ac:dyDescent="0.2"/>
    <row r="78" hidden="1" x14ac:dyDescent="0.2"/>
    <row r="79" hidden="1" x14ac:dyDescent="0.2"/>
    <row r="80" hidden="1" x14ac:dyDescent="0.2"/>
    <row r="81" hidden="1" x14ac:dyDescent="0.2"/>
    <row r="82" hidden="1" x14ac:dyDescent="0.2"/>
    <row r="83" hidden="1" x14ac:dyDescent="0.2"/>
    <row r="84" hidden="1" x14ac:dyDescent="0.2"/>
    <row r="85" hidden="1" x14ac:dyDescent="0.2"/>
    <row r="86" hidden="1" x14ac:dyDescent="0.2"/>
    <row r="87" hidden="1" x14ac:dyDescent="0.2"/>
    <row r="88" hidden="1" x14ac:dyDescent="0.2"/>
    <row r="89" hidden="1" x14ac:dyDescent="0.2"/>
    <row r="90" hidden="1" x14ac:dyDescent="0.2"/>
    <row r="91" hidden="1" x14ac:dyDescent="0.2"/>
    <row r="92" hidden="1" x14ac:dyDescent="0.2"/>
    <row r="93" hidden="1" x14ac:dyDescent="0.2"/>
    <row r="94" hidden="1" x14ac:dyDescent="0.2"/>
    <row r="95" hidden="1" x14ac:dyDescent="0.2"/>
    <row r="96" hidden="1" x14ac:dyDescent="0.2"/>
    <row r="97" hidden="1" x14ac:dyDescent="0.2"/>
    <row r="98" hidden="1" x14ac:dyDescent="0.2"/>
    <row r="99" hidden="1" x14ac:dyDescent="0.2"/>
    <row r="100" hidden="1" x14ac:dyDescent="0.2"/>
    <row r="101" hidden="1" x14ac:dyDescent="0.2"/>
    <row r="102" hidden="1" x14ac:dyDescent="0.2"/>
    <row r="103" hidden="1" x14ac:dyDescent="0.2"/>
    <row r="104" hidden="1" x14ac:dyDescent="0.2"/>
    <row r="105" hidden="1" x14ac:dyDescent="0.2"/>
    <row r="106" hidden="1" x14ac:dyDescent="0.2"/>
    <row r="107" hidden="1" x14ac:dyDescent="0.2"/>
    <row r="108" hidden="1" x14ac:dyDescent="0.2"/>
    <row r="109" hidden="1" x14ac:dyDescent="0.2"/>
    <row r="110" hidden="1" x14ac:dyDescent="0.2"/>
    <row r="111" hidden="1" x14ac:dyDescent="0.2"/>
    <row r="112" hidden="1" x14ac:dyDescent="0.2"/>
    <row r="113" hidden="1" x14ac:dyDescent="0.2"/>
    <row r="114" hidden="1" x14ac:dyDescent="0.2"/>
    <row r="115" hidden="1" x14ac:dyDescent="0.2"/>
    <row r="116" hidden="1" x14ac:dyDescent="0.2"/>
    <row r="117" hidden="1" x14ac:dyDescent="0.2"/>
    <row r="118" hidden="1" x14ac:dyDescent="0.2"/>
    <row r="119" hidden="1" x14ac:dyDescent="0.2"/>
    <row r="120" hidden="1" x14ac:dyDescent="0.2"/>
    <row r="121" hidden="1" x14ac:dyDescent="0.2"/>
    <row r="122" hidden="1" x14ac:dyDescent="0.2"/>
    <row r="123" hidden="1" x14ac:dyDescent="0.2"/>
    <row r="124" hidden="1" x14ac:dyDescent="0.2"/>
    <row r="125" hidden="1" x14ac:dyDescent="0.2"/>
    <row r="126" hidden="1" x14ac:dyDescent="0.2"/>
    <row r="127" hidden="1" x14ac:dyDescent="0.2"/>
    <row r="128" hidden="1" x14ac:dyDescent="0.2"/>
    <row r="129" hidden="1" x14ac:dyDescent="0.2"/>
    <row r="130" hidden="1" x14ac:dyDescent="0.2"/>
    <row r="131" hidden="1" x14ac:dyDescent="0.2"/>
    <row r="132" hidden="1" x14ac:dyDescent="0.2"/>
    <row r="133" hidden="1" x14ac:dyDescent="0.2"/>
    <row r="134" hidden="1" x14ac:dyDescent="0.2"/>
    <row r="135" hidden="1" x14ac:dyDescent="0.2"/>
    <row r="136" hidden="1" x14ac:dyDescent="0.2"/>
    <row r="137" hidden="1" x14ac:dyDescent="0.2"/>
    <row r="138" hidden="1" x14ac:dyDescent="0.2"/>
    <row r="139" hidden="1" x14ac:dyDescent="0.2"/>
    <row r="140" hidden="1" x14ac:dyDescent="0.2"/>
    <row r="141" hidden="1" x14ac:dyDescent="0.2"/>
    <row r="142" hidden="1" x14ac:dyDescent="0.2"/>
    <row r="143" hidden="1" x14ac:dyDescent="0.2"/>
    <row r="144" hidden="1" x14ac:dyDescent="0.2"/>
    <row r="145" hidden="1" x14ac:dyDescent="0.2"/>
    <row r="146" hidden="1" x14ac:dyDescent="0.2"/>
    <row r="147" hidden="1" x14ac:dyDescent="0.2"/>
    <row r="148" hidden="1" x14ac:dyDescent="0.2"/>
    <row r="149" hidden="1" x14ac:dyDescent="0.2"/>
    <row r="150" hidden="1" x14ac:dyDescent="0.2"/>
    <row r="151" hidden="1" x14ac:dyDescent="0.2"/>
    <row r="152" hidden="1" x14ac:dyDescent="0.2"/>
    <row r="153" hidden="1" x14ac:dyDescent="0.2"/>
    <row r="154" hidden="1" x14ac:dyDescent="0.2"/>
    <row r="155" hidden="1" x14ac:dyDescent="0.2"/>
    <row r="156" hidden="1" x14ac:dyDescent="0.2"/>
    <row r="157" hidden="1" x14ac:dyDescent="0.2"/>
    <row r="158" hidden="1" x14ac:dyDescent="0.2"/>
    <row r="159" hidden="1" x14ac:dyDescent="0.2"/>
    <row r="160" hidden="1" x14ac:dyDescent="0.2"/>
    <row r="161" hidden="1" x14ac:dyDescent="0.2"/>
    <row r="162" hidden="1" x14ac:dyDescent="0.2"/>
    <row r="163" hidden="1" x14ac:dyDescent="0.2"/>
    <row r="164" hidden="1" x14ac:dyDescent="0.2"/>
    <row r="165" hidden="1" x14ac:dyDescent="0.2"/>
    <row r="166" hidden="1" x14ac:dyDescent="0.2"/>
    <row r="167" hidden="1" x14ac:dyDescent="0.2"/>
    <row r="168" hidden="1" x14ac:dyDescent="0.2"/>
    <row r="169" hidden="1" x14ac:dyDescent="0.2"/>
    <row r="170" hidden="1" x14ac:dyDescent="0.2"/>
    <row r="171" hidden="1" x14ac:dyDescent="0.2"/>
    <row r="172" hidden="1" x14ac:dyDescent="0.2"/>
    <row r="173" hidden="1" x14ac:dyDescent="0.2"/>
    <row r="174" hidden="1" x14ac:dyDescent="0.2"/>
    <row r="175" hidden="1" x14ac:dyDescent="0.2"/>
    <row r="176" hidden="1" x14ac:dyDescent="0.2"/>
    <row r="177" hidden="1" x14ac:dyDescent="0.2"/>
    <row r="178" hidden="1" x14ac:dyDescent="0.2"/>
    <row r="179" hidden="1" x14ac:dyDescent="0.2"/>
    <row r="180" hidden="1" x14ac:dyDescent="0.2"/>
    <row r="181" hidden="1" x14ac:dyDescent="0.2"/>
    <row r="182" hidden="1" x14ac:dyDescent="0.2"/>
    <row r="183" hidden="1" x14ac:dyDescent="0.2"/>
    <row r="184" hidden="1" x14ac:dyDescent="0.2"/>
    <row r="185" hidden="1" x14ac:dyDescent="0.2"/>
    <row r="186" hidden="1" x14ac:dyDescent="0.2"/>
    <row r="187" hidden="1" x14ac:dyDescent="0.2"/>
    <row r="188" hidden="1" x14ac:dyDescent="0.2"/>
    <row r="189" hidden="1" x14ac:dyDescent="0.2"/>
    <row r="190" hidden="1" x14ac:dyDescent="0.2"/>
    <row r="191" hidden="1" x14ac:dyDescent="0.2"/>
    <row r="192" hidden="1" x14ac:dyDescent="0.2"/>
    <row r="193" hidden="1" x14ac:dyDescent="0.2"/>
    <row r="194" hidden="1" x14ac:dyDescent="0.2"/>
    <row r="195" hidden="1" x14ac:dyDescent="0.2"/>
    <row r="196" hidden="1" x14ac:dyDescent="0.2"/>
    <row r="197" hidden="1" x14ac:dyDescent="0.2"/>
    <row r="198" hidden="1" x14ac:dyDescent="0.2"/>
    <row r="199" hidden="1" x14ac:dyDescent="0.2"/>
    <row r="200" hidden="1" x14ac:dyDescent="0.2"/>
    <row r="201" hidden="1" x14ac:dyDescent="0.2"/>
    <row r="202" hidden="1" x14ac:dyDescent="0.2"/>
    <row r="203" hidden="1" x14ac:dyDescent="0.2"/>
    <row r="204" hidden="1" x14ac:dyDescent="0.2"/>
    <row r="205" hidden="1" x14ac:dyDescent="0.2"/>
    <row r="206" hidden="1" x14ac:dyDescent="0.2"/>
    <row r="207" hidden="1" x14ac:dyDescent="0.2"/>
    <row r="208" hidden="1" x14ac:dyDescent="0.2"/>
    <row r="209" hidden="1" x14ac:dyDescent="0.2"/>
    <row r="210" hidden="1" x14ac:dyDescent="0.2"/>
    <row r="211" hidden="1" x14ac:dyDescent="0.2"/>
  </sheetData>
  <mergeCells count="20">
    <mergeCell ref="AI8:AI9"/>
    <mergeCell ref="AK8:AK9"/>
    <mergeCell ref="E8:E9"/>
    <mergeCell ref="R8:Y8"/>
    <mergeCell ref="I8:I9"/>
    <mergeCell ref="Z8:AG8"/>
    <mergeCell ref="G8:G9"/>
    <mergeCell ref="F8:F9"/>
    <mergeCell ref="Z24:AF24"/>
    <mergeCell ref="H8:H9"/>
    <mergeCell ref="J8:Q8"/>
    <mergeCell ref="A10:A22"/>
    <mergeCell ref="C10:C20"/>
    <mergeCell ref="B10:B20"/>
    <mergeCell ref="B21:B22"/>
    <mergeCell ref="C21:C22"/>
    <mergeCell ref="B8:B9"/>
    <mergeCell ref="C8:C9"/>
    <mergeCell ref="D8:D9"/>
    <mergeCell ref="A8:A9"/>
  </mergeCells>
  <phoneticPr fontId="34" type="noConversion"/>
  <printOptions gridLines="1"/>
  <pageMargins left="0.25" right="0.25" top="0.75" bottom="0.75" header="0.3" footer="0.3"/>
  <pageSetup scale="7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J132"/>
  <sheetViews>
    <sheetView showGridLines="0" topLeftCell="N16" zoomScale="80" zoomScaleNormal="80" zoomScaleSheetLayoutView="80" workbookViewId="0">
      <selection activeCell="AA136" sqref="AA136"/>
    </sheetView>
  </sheetViews>
  <sheetFormatPr baseColWidth="10" defaultRowHeight="12.75" x14ac:dyDescent="0.2"/>
  <cols>
    <col min="1" max="1" width="19" style="1" hidden="1" customWidth="1"/>
    <col min="2" max="2" width="20.42578125" style="1" hidden="1" customWidth="1"/>
    <col min="3" max="3" width="24.7109375" style="1" hidden="1" customWidth="1"/>
    <col min="4" max="4" width="50.140625" style="1" customWidth="1"/>
    <col min="5" max="5" width="11" style="1" customWidth="1"/>
    <col min="6" max="6" width="26.42578125" style="1" hidden="1" customWidth="1"/>
    <col min="7" max="7" width="18.85546875" style="1" hidden="1" customWidth="1"/>
    <col min="8" max="8" width="11.5703125" style="30" hidden="1" customWidth="1"/>
    <col min="9" max="10" width="10.42578125" style="30" customWidth="1"/>
    <col min="11" max="11" width="9.42578125" style="169" customWidth="1"/>
    <col min="12" max="12" width="11.42578125" style="46" customWidth="1"/>
    <col min="13" max="13" width="8" style="30" customWidth="1"/>
    <col min="14" max="14" width="10.140625" style="169" customWidth="1"/>
    <col min="15" max="15" width="9.42578125" style="169" customWidth="1"/>
    <col min="16" max="16" width="10.140625" style="30" customWidth="1"/>
    <col min="17" max="17" width="8.7109375" customWidth="1"/>
    <col min="18" max="18" width="11.28515625" customWidth="1"/>
    <col min="19" max="19" width="9.140625" customWidth="1"/>
    <col min="20" max="21" width="11.42578125" customWidth="1"/>
    <col min="22" max="22" width="12.42578125" style="212" customWidth="1"/>
    <col min="23" max="23" width="11.42578125" style="638" customWidth="1"/>
    <col min="24" max="24" width="11.42578125" customWidth="1"/>
    <col min="25" max="25" width="8.7109375" customWidth="1"/>
    <col min="26" max="26" width="8.85546875" style="236" customWidth="1"/>
    <col min="27" max="27" width="10" customWidth="1"/>
    <col min="28" max="29" width="11.42578125" customWidth="1"/>
    <col min="30" max="30" width="16.28515625" customWidth="1"/>
    <col min="31" max="31" width="11.42578125" style="212" customWidth="1"/>
    <col min="32" max="32" width="18.5703125" customWidth="1"/>
    <col min="33" max="33" width="4.5703125" customWidth="1"/>
    <col min="34" max="34" width="19.5703125" customWidth="1"/>
    <col min="35" max="35" width="7.28515625" customWidth="1"/>
    <col min="36" max="36" width="23.140625" customWidth="1"/>
  </cols>
  <sheetData>
    <row r="2" spans="1:36" ht="18" x14ac:dyDescent="0.25">
      <c r="A2" s="396" t="s">
        <v>192</v>
      </c>
      <c r="B2" s="396"/>
      <c r="C2" s="396"/>
      <c r="D2" s="396"/>
      <c r="E2" s="396"/>
      <c r="F2" s="745"/>
      <c r="G2" s="745"/>
      <c r="H2" s="745"/>
      <c r="I2" s="745"/>
      <c r="J2" s="745"/>
      <c r="K2" s="745"/>
      <c r="L2" s="745"/>
      <c r="M2" s="745"/>
      <c r="N2" s="745"/>
      <c r="O2" s="745"/>
      <c r="P2" s="745"/>
    </row>
    <row r="3" spans="1:36" ht="18" x14ac:dyDescent="0.25">
      <c r="A3" s="396" t="s">
        <v>193</v>
      </c>
      <c r="B3" s="396"/>
      <c r="C3" s="396"/>
      <c r="D3" s="396"/>
      <c r="E3" s="396"/>
      <c r="F3" s="745"/>
      <c r="G3" s="745"/>
      <c r="H3" s="745"/>
      <c r="I3" s="745"/>
      <c r="J3" s="745"/>
      <c r="K3" s="745"/>
      <c r="L3" s="745"/>
      <c r="M3" s="745"/>
      <c r="N3" s="745"/>
      <c r="O3" s="745"/>
      <c r="P3" s="745"/>
    </row>
    <row r="4" spans="1:36" ht="18" x14ac:dyDescent="0.25">
      <c r="A4" s="746" t="s">
        <v>326</v>
      </c>
      <c r="B4" s="746"/>
      <c r="C4" s="746"/>
      <c r="D4" s="746"/>
      <c r="E4" s="746"/>
      <c r="F4" s="746"/>
      <c r="G4" s="746"/>
      <c r="H4" s="746"/>
      <c r="I4" s="746"/>
      <c r="J4" s="746"/>
      <c r="K4" s="746"/>
      <c r="L4" s="746"/>
      <c r="M4" s="746"/>
      <c r="N4" s="746"/>
      <c r="O4" s="746"/>
      <c r="P4" s="746"/>
    </row>
    <row r="5" spans="1:36" ht="18" x14ac:dyDescent="0.2">
      <c r="A5" s="747" t="s">
        <v>203</v>
      </c>
      <c r="B5" s="747"/>
      <c r="C5" s="747"/>
      <c r="D5" s="747"/>
      <c r="E5" s="747"/>
      <c r="F5" s="747"/>
      <c r="G5" s="747"/>
      <c r="H5" s="747"/>
      <c r="I5" s="747"/>
      <c r="J5" s="747"/>
      <c r="K5" s="747"/>
      <c r="L5" s="747"/>
      <c r="M5" s="747"/>
      <c r="N5" s="747"/>
      <c r="O5" s="747"/>
      <c r="P5" s="747"/>
    </row>
    <row r="7" spans="1:36" s="178" customFormat="1" x14ac:dyDescent="0.2">
      <c r="A7" s="1"/>
      <c r="B7" s="1"/>
      <c r="C7" s="1"/>
      <c r="D7" s="1"/>
      <c r="E7" s="1"/>
      <c r="F7" s="1"/>
      <c r="G7" s="1"/>
      <c r="H7" s="30"/>
      <c r="I7" s="30"/>
      <c r="J7" s="30"/>
      <c r="K7" s="169"/>
      <c r="L7" s="46"/>
      <c r="M7" s="30"/>
      <c r="N7" s="169"/>
      <c r="O7" s="169"/>
      <c r="P7" s="30"/>
      <c r="W7" s="639"/>
      <c r="Z7" s="387"/>
    </row>
    <row r="8" spans="1:36" s="178" customFormat="1" ht="13.5" thickBot="1" x14ac:dyDescent="0.25">
      <c r="A8" s="224"/>
      <c r="B8" s="224"/>
      <c r="C8" s="224"/>
      <c r="D8" s="224"/>
      <c r="E8" s="224"/>
      <c r="F8" s="224"/>
      <c r="G8" s="224"/>
      <c r="H8" s="225"/>
      <c r="I8" s="225"/>
      <c r="J8" s="225"/>
      <c r="K8" s="225"/>
      <c r="L8" s="225"/>
      <c r="M8" s="225"/>
      <c r="N8" s="225"/>
      <c r="O8" s="225"/>
      <c r="P8" s="225"/>
      <c r="W8" s="639"/>
      <c r="Z8" s="387"/>
    </row>
    <row r="9" spans="1:36" ht="71.25" customHeight="1" thickBot="1" x14ac:dyDescent="0.25">
      <c r="A9" s="753" t="s">
        <v>265</v>
      </c>
      <c r="B9" s="753" t="s">
        <v>246</v>
      </c>
      <c r="C9" s="753" t="s">
        <v>247</v>
      </c>
      <c r="D9" s="753" t="s">
        <v>248</v>
      </c>
      <c r="E9" s="755" t="s">
        <v>24</v>
      </c>
      <c r="F9" s="751" t="s">
        <v>8</v>
      </c>
      <c r="G9" s="768" t="s">
        <v>191</v>
      </c>
      <c r="H9" s="763" t="s">
        <v>227</v>
      </c>
      <c r="I9" s="776" t="s">
        <v>218</v>
      </c>
      <c r="J9" s="749"/>
      <c r="K9" s="749"/>
      <c r="L9" s="749"/>
      <c r="M9" s="749"/>
      <c r="N9" s="749"/>
      <c r="O9" s="749"/>
      <c r="P9" s="750"/>
      <c r="Q9" s="748" t="s">
        <v>211</v>
      </c>
      <c r="R9" s="749"/>
      <c r="S9" s="749"/>
      <c r="T9" s="749"/>
      <c r="U9" s="749"/>
      <c r="V9" s="749"/>
      <c r="W9" s="749"/>
      <c r="X9" s="750"/>
      <c r="Y9" s="760" t="s">
        <v>331</v>
      </c>
      <c r="Z9" s="761"/>
      <c r="AA9" s="761"/>
      <c r="AB9" s="761"/>
      <c r="AC9" s="761"/>
      <c r="AD9" s="761"/>
      <c r="AE9" s="761"/>
      <c r="AF9" s="762"/>
      <c r="AG9" s="275"/>
      <c r="AH9" s="777" t="s">
        <v>219</v>
      </c>
      <c r="AI9" s="275"/>
      <c r="AJ9" s="763" t="s">
        <v>194</v>
      </c>
    </row>
    <row r="10" spans="1:36" ht="58.5" customHeight="1" thickBot="1" x14ac:dyDescent="0.25">
      <c r="A10" s="754"/>
      <c r="B10" s="754"/>
      <c r="C10" s="754"/>
      <c r="D10" s="754"/>
      <c r="E10" s="756"/>
      <c r="F10" s="752"/>
      <c r="G10" s="769"/>
      <c r="H10" s="764"/>
      <c r="I10" s="272" t="s">
        <v>304</v>
      </c>
      <c r="J10" s="273" t="s">
        <v>305</v>
      </c>
      <c r="K10" s="273" t="s">
        <v>306</v>
      </c>
      <c r="L10" s="289" t="s">
        <v>307</v>
      </c>
      <c r="M10" s="272" t="s">
        <v>308</v>
      </c>
      <c r="N10" s="272" t="s">
        <v>309</v>
      </c>
      <c r="O10" s="272" t="s">
        <v>310</v>
      </c>
      <c r="P10" s="274" t="s">
        <v>311</v>
      </c>
      <c r="Q10" s="272" t="s">
        <v>304</v>
      </c>
      <c r="R10" s="273" t="s">
        <v>305</v>
      </c>
      <c r="S10" s="273" t="s">
        <v>306</v>
      </c>
      <c r="T10" s="289" t="s">
        <v>307</v>
      </c>
      <c r="U10" s="272" t="s">
        <v>308</v>
      </c>
      <c r="V10" s="272" t="s">
        <v>309</v>
      </c>
      <c r="W10" s="272" t="s">
        <v>310</v>
      </c>
      <c r="X10" s="274" t="s">
        <v>311</v>
      </c>
      <c r="Y10" s="272" t="s">
        <v>304</v>
      </c>
      <c r="Z10" s="273" t="s">
        <v>305</v>
      </c>
      <c r="AA10" s="273" t="s">
        <v>306</v>
      </c>
      <c r="AB10" s="289" t="s">
        <v>307</v>
      </c>
      <c r="AC10" s="272" t="s">
        <v>308</v>
      </c>
      <c r="AD10" s="273" t="s">
        <v>309</v>
      </c>
      <c r="AE10" s="273" t="s">
        <v>310</v>
      </c>
      <c r="AF10" s="274" t="s">
        <v>311</v>
      </c>
      <c r="AG10" s="276"/>
      <c r="AH10" s="778"/>
      <c r="AI10" s="276"/>
      <c r="AJ10" s="765"/>
    </row>
    <row r="11" spans="1:36" ht="77.25" customHeight="1" thickBot="1" x14ac:dyDescent="0.25">
      <c r="A11" s="766" t="s">
        <v>266</v>
      </c>
      <c r="B11" s="772" t="s">
        <v>263</v>
      </c>
      <c r="C11" s="770" t="s">
        <v>267</v>
      </c>
      <c r="D11" s="345" t="s">
        <v>264</v>
      </c>
      <c r="E11" s="581">
        <v>0.92</v>
      </c>
      <c r="F11" s="343" t="s">
        <v>198</v>
      </c>
      <c r="G11" s="220" t="s">
        <v>315</v>
      </c>
      <c r="H11" s="360" t="s">
        <v>222</v>
      </c>
      <c r="I11" s="355">
        <v>0.92500000000000004</v>
      </c>
      <c r="J11" s="230">
        <v>0.93</v>
      </c>
      <c r="K11" s="230">
        <v>0.93</v>
      </c>
      <c r="L11" s="230">
        <v>0.93500000000000005</v>
      </c>
      <c r="M11" s="230">
        <v>0.93500000000000005</v>
      </c>
      <c r="N11" s="226">
        <v>0.94</v>
      </c>
      <c r="O11" s="230">
        <v>0.94</v>
      </c>
      <c r="P11" s="501">
        <v>0.94</v>
      </c>
      <c r="Q11" s="502">
        <v>0.9</v>
      </c>
      <c r="R11" s="503">
        <v>0.91100000000000003</v>
      </c>
      <c r="S11" s="504">
        <v>0.92100000000000004</v>
      </c>
      <c r="T11" s="503">
        <v>0.90610000000000002</v>
      </c>
      <c r="U11" s="503">
        <v>0.90429999999999999</v>
      </c>
      <c r="V11" s="583">
        <v>0.873</v>
      </c>
      <c r="W11" s="504">
        <v>0.91830000000000001</v>
      </c>
      <c r="X11" s="361"/>
      <c r="Y11" s="660">
        <v>1</v>
      </c>
      <c r="Z11" s="647">
        <v>0.96699999999999997</v>
      </c>
      <c r="AA11" s="648">
        <v>0.98</v>
      </c>
      <c r="AB11" s="648">
        <v>0.96299999999999997</v>
      </c>
      <c r="AC11" s="648">
        <v>0.96</v>
      </c>
      <c r="AD11" s="647">
        <v>0.92869999999999997</v>
      </c>
      <c r="AE11" s="661">
        <v>0.97599999999999998</v>
      </c>
      <c r="AF11" s="651"/>
      <c r="AH11" s="269">
        <f>AVERAGE(Y11:AF11)</f>
        <v>0.96781428571428574</v>
      </c>
      <c r="AJ11" s="269">
        <f>AVERAGE(Y11:AF11)</f>
        <v>0.96781428571428574</v>
      </c>
    </row>
    <row r="12" spans="1:36" ht="84.75" customHeight="1" thickBot="1" x14ac:dyDescent="0.25">
      <c r="A12" s="767"/>
      <c r="B12" s="773"/>
      <c r="C12" s="771"/>
      <c r="D12" s="346" t="s">
        <v>268</v>
      </c>
      <c r="E12" s="581">
        <v>0.56999999999999995</v>
      </c>
      <c r="F12" s="339" t="s">
        <v>59</v>
      </c>
      <c r="G12" s="220" t="s">
        <v>315</v>
      </c>
      <c r="H12" s="364" t="s">
        <v>221</v>
      </c>
      <c r="I12" s="356">
        <v>0.6</v>
      </c>
      <c r="J12" s="226">
        <v>0.65</v>
      </c>
      <c r="K12" s="213">
        <v>0.65</v>
      </c>
      <c r="L12" s="226">
        <v>0.7</v>
      </c>
      <c r="M12" s="226">
        <v>0.7</v>
      </c>
      <c r="N12" s="226">
        <v>0.75</v>
      </c>
      <c r="O12" s="226">
        <v>0.75</v>
      </c>
      <c r="P12" s="505">
        <v>0.75</v>
      </c>
      <c r="Q12" s="506">
        <v>0.85</v>
      </c>
      <c r="R12" s="507">
        <v>0.85</v>
      </c>
      <c r="S12" s="507">
        <v>0.56999999999999995</v>
      </c>
      <c r="T12" s="507">
        <v>0.56999999999999995</v>
      </c>
      <c r="U12" s="277">
        <v>0.56999999999999995</v>
      </c>
      <c r="V12" s="277">
        <v>0.71</v>
      </c>
      <c r="W12" s="603">
        <v>0.69</v>
      </c>
      <c r="X12" s="362"/>
      <c r="Y12" s="662">
        <v>1</v>
      </c>
      <c r="Z12" s="653">
        <v>1</v>
      </c>
      <c r="AA12" s="649">
        <v>1</v>
      </c>
      <c r="AB12" s="649">
        <v>0.81</v>
      </c>
      <c r="AC12" s="649">
        <v>0.81</v>
      </c>
      <c r="AD12" s="650">
        <v>0.94599999999999995</v>
      </c>
      <c r="AE12" s="649">
        <v>0.92</v>
      </c>
      <c r="AF12" s="654"/>
      <c r="AH12" s="270">
        <f>AVERAGE(Y12:AF12)</f>
        <v>0.92657142857142849</v>
      </c>
      <c r="AJ12" s="270">
        <f t="shared" ref="AJ12:AJ19" si="0">AVERAGE(Y12:AF12)</f>
        <v>0.92657142857142849</v>
      </c>
    </row>
    <row r="13" spans="1:36" ht="59.25" customHeight="1" x14ac:dyDescent="0.2">
      <c r="A13" s="767"/>
      <c r="B13" s="772" t="s">
        <v>269</v>
      </c>
      <c r="C13" s="770" t="s">
        <v>270</v>
      </c>
      <c r="D13" s="345" t="s">
        <v>271</v>
      </c>
      <c r="E13" s="581">
        <v>0.9</v>
      </c>
      <c r="F13" s="340" t="s">
        <v>199</v>
      </c>
      <c r="G13" s="220" t="s">
        <v>315</v>
      </c>
      <c r="H13" s="365" t="s">
        <v>221</v>
      </c>
      <c r="I13" s="357">
        <v>0.9</v>
      </c>
      <c r="J13" s="367">
        <v>0.92500000000000004</v>
      </c>
      <c r="K13" s="277">
        <v>0.92500000000000004</v>
      </c>
      <c r="L13" s="508">
        <v>0.95</v>
      </c>
      <c r="M13" s="508">
        <v>0.95</v>
      </c>
      <c r="N13" s="508">
        <v>0.97499999999999998</v>
      </c>
      <c r="O13" s="508">
        <v>0.97499999999999998</v>
      </c>
      <c r="P13" s="509">
        <v>0.97499999999999998</v>
      </c>
      <c r="Q13" s="506">
        <v>1</v>
      </c>
      <c r="R13" s="507">
        <v>1</v>
      </c>
      <c r="S13" s="507">
        <v>1</v>
      </c>
      <c r="T13" s="507">
        <v>1</v>
      </c>
      <c r="U13" s="507">
        <v>1</v>
      </c>
      <c r="V13" s="507">
        <v>1</v>
      </c>
      <c r="W13" s="603">
        <v>1</v>
      </c>
      <c r="X13" s="362"/>
      <c r="Y13" s="662">
        <v>1</v>
      </c>
      <c r="Z13" s="655">
        <v>1</v>
      </c>
      <c r="AA13" s="649">
        <v>1</v>
      </c>
      <c r="AB13" s="649">
        <v>1</v>
      </c>
      <c r="AC13" s="649">
        <v>1</v>
      </c>
      <c r="AD13" s="649">
        <v>1</v>
      </c>
      <c r="AE13" s="649">
        <v>1</v>
      </c>
      <c r="AF13" s="654"/>
      <c r="AH13" s="270">
        <f>AVERAGE(Y13:AF13)</f>
        <v>1</v>
      </c>
      <c r="AJ13" s="270">
        <f t="shared" si="0"/>
        <v>1</v>
      </c>
    </row>
    <row r="14" spans="1:36" ht="38.25" x14ac:dyDescent="0.2">
      <c r="A14" s="767"/>
      <c r="B14" s="774"/>
      <c r="C14" s="775"/>
      <c r="D14" s="347" t="s">
        <v>272</v>
      </c>
      <c r="E14" s="347" t="s">
        <v>4</v>
      </c>
      <c r="F14" s="342" t="s">
        <v>111</v>
      </c>
      <c r="G14" s="299" t="s">
        <v>233</v>
      </c>
      <c r="H14" s="271" t="s">
        <v>221</v>
      </c>
      <c r="I14" s="411" t="s">
        <v>4</v>
      </c>
      <c r="J14" s="331" t="s">
        <v>4</v>
      </c>
      <c r="K14" s="331" t="s">
        <v>4</v>
      </c>
      <c r="L14" s="510" t="s">
        <v>4</v>
      </c>
      <c r="M14" s="510" t="s">
        <v>4</v>
      </c>
      <c r="N14" s="510" t="s">
        <v>4</v>
      </c>
      <c r="O14" s="510" t="s">
        <v>4</v>
      </c>
      <c r="P14" s="511" t="s">
        <v>4</v>
      </c>
      <c r="Q14" s="512">
        <v>1E-3</v>
      </c>
      <c r="R14" s="510" t="s">
        <v>4</v>
      </c>
      <c r="S14" s="510" t="s">
        <v>4</v>
      </c>
      <c r="T14" s="510" t="s">
        <v>4</v>
      </c>
      <c r="U14" s="510" t="s">
        <v>4</v>
      </c>
      <c r="V14" s="510" t="s">
        <v>4</v>
      </c>
      <c r="W14" s="603" t="s">
        <v>4</v>
      </c>
      <c r="X14" s="362"/>
      <c r="Y14" s="662">
        <v>1</v>
      </c>
      <c r="Z14" s="653">
        <v>1</v>
      </c>
      <c r="AA14" s="649">
        <v>1</v>
      </c>
      <c r="AB14" s="649">
        <v>1</v>
      </c>
      <c r="AC14" s="649">
        <v>1</v>
      </c>
      <c r="AD14" s="649">
        <v>1</v>
      </c>
      <c r="AE14" s="649">
        <v>1</v>
      </c>
      <c r="AF14" s="654"/>
      <c r="AH14" s="270">
        <f>AVERAGE(Y14:AF14)</f>
        <v>1</v>
      </c>
      <c r="AJ14" s="270">
        <f t="shared" si="0"/>
        <v>1</v>
      </c>
    </row>
    <row r="15" spans="1:36" s="212" customFormat="1" ht="38.25" x14ac:dyDescent="0.2">
      <c r="A15" s="767"/>
      <c r="B15" s="774"/>
      <c r="C15" s="775"/>
      <c r="D15" s="347" t="s">
        <v>273</v>
      </c>
      <c r="E15" s="347">
        <v>0.7</v>
      </c>
      <c r="F15" s="339" t="s">
        <v>112</v>
      </c>
      <c r="G15" s="228" t="s">
        <v>233</v>
      </c>
      <c r="H15" s="271" t="s">
        <v>221</v>
      </c>
      <c r="I15" s="358">
        <v>72.5</v>
      </c>
      <c r="J15" s="213">
        <v>0.75</v>
      </c>
      <c r="K15" s="215">
        <v>75</v>
      </c>
      <c r="L15" s="213">
        <v>0.77500000000000002</v>
      </c>
      <c r="M15" s="215">
        <v>77.5</v>
      </c>
      <c r="N15" s="213">
        <v>0.8</v>
      </c>
      <c r="O15" s="47">
        <v>0.8</v>
      </c>
      <c r="P15" s="359">
        <v>0.8</v>
      </c>
      <c r="Q15" s="506">
        <v>0.75</v>
      </c>
      <c r="R15" s="213">
        <v>0.75</v>
      </c>
      <c r="S15" s="213">
        <v>0.75</v>
      </c>
      <c r="T15" s="213">
        <v>0.75</v>
      </c>
      <c r="U15" s="277">
        <v>1</v>
      </c>
      <c r="V15" s="514">
        <v>0.95499999999999996</v>
      </c>
      <c r="W15" s="673">
        <v>0.98</v>
      </c>
      <c r="X15" s="362"/>
      <c r="Y15" s="662">
        <v>1</v>
      </c>
      <c r="Z15" s="652">
        <v>1</v>
      </c>
      <c r="AA15" s="652">
        <v>0.94</v>
      </c>
      <c r="AB15" s="652">
        <v>0.96</v>
      </c>
      <c r="AC15" s="652">
        <v>1</v>
      </c>
      <c r="AD15" s="649">
        <v>1</v>
      </c>
      <c r="AE15" s="649">
        <v>1</v>
      </c>
      <c r="AF15" s="654"/>
      <c r="AH15" s="580">
        <f>AVERAGE(Y15:AE15)</f>
        <v>0.98571428571428577</v>
      </c>
      <c r="AJ15" s="580">
        <f t="shared" si="0"/>
        <v>0.98571428571428577</v>
      </c>
    </row>
    <row r="16" spans="1:36" ht="38.25" x14ac:dyDescent="0.2">
      <c r="A16" s="767"/>
      <c r="B16" s="774"/>
      <c r="C16" s="775"/>
      <c r="D16" s="347" t="s">
        <v>274</v>
      </c>
      <c r="E16" s="347" t="s">
        <v>275</v>
      </c>
      <c r="F16" s="339" t="s">
        <v>113</v>
      </c>
      <c r="G16" s="228" t="s">
        <v>233</v>
      </c>
      <c r="H16" s="271" t="s">
        <v>221</v>
      </c>
      <c r="I16" s="358">
        <v>37.5</v>
      </c>
      <c r="J16" s="215">
        <v>35</v>
      </c>
      <c r="K16" s="215">
        <v>35</v>
      </c>
      <c r="L16" s="215">
        <v>32.5</v>
      </c>
      <c r="M16" s="215">
        <v>32.5</v>
      </c>
      <c r="N16" s="215">
        <v>30</v>
      </c>
      <c r="O16" s="215">
        <v>30</v>
      </c>
      <c r="P16" s="412">
        <v>30</v>
      </c>
      <c r="Q16" s="358">
        <v>58</v>
      </c>
      <c r="R16" s="215">
        <v>22</v>
      </c>
      <c r="S16" s="215">
        <v>45</v>
      </c>
      <c r="T16" s="215">
        <v>56</v>
      </c>
      <c r="U16" s="215">
        <v>64.5</v>
      </c>
      <c r="V16" s="215">
        <v>60.8</v>
      </c>
      <c r="W16" s="215">
        <v>66.900000000000006</v>
      </c>
      <c r="X16" s="362"/>
      <c r="Y16" s="662">
        <v>0.94</v>
      </c>
      <c r="Z16" s="653">
        <v>1</v>
      </c>
      <c r="AA16" s="649">
        <v>0.96</v>
      </c>
      <c r="AB16" s="649">
        <v>0.57999999999999996</v>
      </c>
      <c r="AC16" s="649">
        <v>0.5</v>
      </c>
      <c r="AD16" s="650">
        <v>0.49299999999999999</v>
      </c>
      <c r="AE16" s="650">
        <v>0.44800000000000001</v>
      </c>
      <c r="AF16" s="654"/>
      <c r="AH16" s="270">
        <f>AVERAGE(Y16:AF16)</f>
        <v>0.70300000000000007</v>
      </c>
      <c r="AJ16" s="270">
        <f t="shared" si="0"/>
        <v>0.70300000000000007</v>
      </c>
    </row>
    <row r="17" spans="1:36" ht="51" x14ac:dyDescent="0.2">
      <c r="A17" s="767"/>
      <c r="B17" s="774"/>
      <c r="C17" s="775"/>
      <c r="D17" s="347" t="s">
        <v>276</v>
      </c>
      <c r="E17" s="582">
        <v>0.82499999999999996</v>
      </c>
      <c r="F17" s="339" t="s">
        <v>114</v>
      </c>
      <c r="G17" s="228" t="s">
        <v>233</v>
      </c>
      <c r="H17" s="271" t="s">
        <v>221</v>
      </c>
      <c r="I17" s="358">
        <v>85</v>
      </c>
      <c r="J17" s="215">
        <v>87.5</v>
      </c>
      <c r="K17" s="215">
        <v>87.5</v>
      </c>
      <c r="L17" s="213">
        <v>0.9</v>
      </c>
      <c r="M17" s="215">
        <v>90</v>
      </c>
      <c r="N17" s="213">
        <v>0.92500000000000004</v>
      </c>
      <c r="O17" s="213">
        <v>0.92500000000000004</v>
      </c>
      <c r="P17" s="359">
        <v>0.92500000000000004</v>
      </c>
      <c r="Q17" s="506">
        <v>0.92</v>
      </c>
      <c r="R17" s="507">
        <v>0.60850000000000004</v>
      </c>
      <c r="S17" s="507">
        <v>0.72199999999999998</v>
      </c>
      <c r="T17" s="507">
        <v>0.70699999999999996</v>
      </c>
      <c r="U17" s="277">
        <v>0.69</v>
      </c>
      <c r="V17" s="277">
        <v>0.6</v>
      </c>
      <c r="W17" s="602">
        <v>0.745</v>
      </c>
      <c r="X17" s="362"/>
      <c r="Y17" s="662">
        <v>1</v>
      </c>
      <c r="Z17" s="653">
        <v>1</v>
      </c>
      <c r="AA17" s="649">
        <v>0.9</v>
      </c>
      <c r="AB17" s="649">
        <v>0.79</v>
      </c>
      <c r="AC17" s="649">
        <v>0.76600000000000001</v>
      </c>
      <c r="AD17" s="650">
        <v>0.64500000000000002</v>
      </c>
      <c r="AE17" s="649">
        <v>0.8</v>
      </c>
      <c r="AF17" s="654"/>
      <c r="AH17" s="270">
        <f>AVERAGE(Y17:AF17)</f>
        <v>0.84299999999999986</v>
      </c>
      <c r="AJ17" s="270">
        <f t="shared" si="0"/>
        <v>0.84299999999999986</v>
      </c>
    </row>
    <row r="18" spans="1:36" ht="35.25" customHeight="1" x14ac:dyDescent="0.2">
      <c r="A18" s="767"/>
      <c r="B18" s="774"/>
      <c r="C18" s="775"/>
      <c r="D18" s="347" t="s">
        <v>277</v>
      </c>
      <c r="E18" s="581">
        <v>0.94</v>
      </c>
      <c r="F18" s="344" t="s">
        <v>120</v>
      </c>
      <c r="G18" s="216" t="s">
        <v>233</v>
      </c>
      <c r="H18" s="271" t="s">
        <v>221</v>
      </c>
      <c r="I18" s="404">
        <v>0.94</v>
      </c>
      <c r="J18" s="213">
        <v>0.94499999999999995</v>
      </c>
      <c r="K18" s="213">
        <v>0.94499999999999995</v>
      </c>
      <c r="L18" s="213">
        <v>0.95</v>
      </c>
      <c r="M18" s="213">
        <v>0.95</v>
      </c>
      <c r="N18" s="213">
        <v>0.95</v>
      </c>
      <c r="O18" s="213">
        <v>0.95</v>
      </c>
      <c r="P18" s="359">
        <v>0.95</v>
      </c>
      <c r="Q18" s="512">
        <v>0.91500000000000004</v>
      </c>
      <c r="R18" s="513">
        <v>0.93100000000000005</v>
      </c>
      <c r="S18" s="513">
        <v>0.92100000000000004</v>
      </c>
      <c r="T18" s="514" t="s">
        <v>328</v>
      </c>
      <c r="U18" s="277">
        <v>0.92</v>
      </c>
      <c r="V18" s="277">
        <v>0.97</v>
      </c>
      <c r="W18" s="640">
        <v>0.97299999999999998</v>
      </c>
      <c r="X18" s="362"/>
      <c r="Y18" s="662">
        <v>0.97340000000000004</v>
      </c>
      <c r="Z18" s="653">
        <v>0.96</v>
      </c>
      <c r="AA18" s="649">
        <v>0.98</v>
      </c>
      <c r="AB18" s="649">
        <v>0.98</v>
      </c>
      <c r="AC18" s="649">
        <v>0.97</v>
      </c>
      <c r="AD18" s="649">
        <v>1</v>
      </c>
      <c r="AE18" s="649">
        <v>1</v>
      </c>
      <c r="AF18" s="654"/>
      <c r="AH18" s="270">
        <f>AVERAGE(Y18:AF18)</f>
        <v>0.98048571428571429</v>
      </c>
      <c r="AJ18" s="270">
        <f t="shared" si="0"/>
        <v>0.98048571428571429</v>
      </c>
    </row>
    <row r="19" spans="1:36" ht="43.5" customHeight="1" thickBot="1" x14ac:dyDescent="0.25">
      <c r="A19" s="767"/>
      <c r="B19" s="774"/>
      <c r="C19" s="775"/>
      <c r="D19" s="347" t="s">
        <v>278</v>
      </c>
      <c r="E19" s="581">
        <v>0.85</v>
      </c>
      <c r="F19" s="340" t="s">
        <v>220</v>
      </c>
      <c r="G19" s="228" t="s">
        <v>228</v>
      </c>
      <c r="H19" s="366" t="s">
        <v>222</v>
      </c>
      <c r="I19" s="405">
        <v>0.86</v>
      </c>
      <c r="J19" s="406">
        <v>0.88</v>
      </c>
      <c r="K19" s="406">
        <v>0.88</v>
      </c>
      <c r="L19" s="406">
        <v>0.9</v>
      </c>
      <c r="M19" s="406">
        <v>0.9</v>
      </c>
      <c r="N19" s="213">
        <v>0.92</v>
      </c>
      <c r="O19" s="406">
        <v>0.92</v>
      </c>
      <c r="P19" s="407">
        <v>0.92</v>
      </c>
      <c r="Q19" s="405">
        <v>0.81</v>
      </c>
      <c r="R19" s="406">
        <v>0.97</v>
      </c>
      <c r="S19" s="406">
        <v>0.91</v>
      </c>
      <c r="T19" s="406">
        <v>0.85</v>
      </c>
      <c r="U19" s="277">
        <v>0.88</v>
      </c>
      <c r="V19" s="277">
        <v>0.91</v>
      </c>
      <c r="W19" s="641">
        <v>0.91</v>
      </c>
      <c r="X19" s="363"/>
      <c r="Y19" s="663">
        <v>0.9204</v>
      </c>
      <c r="Z19" s="657">
        <v>0.92</v>
      </c>
      <c r="AA19" s="658">
        <v>0.91</v>
      </c>
      <c r="AB19" s="658">
        <v>0.94</v>
      </c>
      <c r="AC19" s="658">
        <v>0.98</v>
      </c>
      <c r="AD19" s="664">
        <v>0.98899999999999999</v>
      </c>
      <c r="AE19" s="664">
        <v>0.98899999999999999</v>
      </c>
      <c r="AF19" s="659"/>
      <c r="AH19" s="270">
        <f>AVERAGE(Y19:AF19)</f>
        <v>0.94977142857142849</v>
      </c>
      <c r="AJ19" s="270">
        <f t="shared" si="0"/>
        <v>0.94977142857142849</v>
      </c>
    </row>
    <row r="20" spans="1:36" ht="24.75" customHeight="1" thickBot="1" x14ac:dyDescent="0.25">
      <c r="H20" s="283" t="s">
        <v>221</v>
      </c>
      <c r="W20" s="779">
        <f>+(Y20+Z20+AA20+AB20+AC20)/5</f>
        <v>0.94132888888888877</v>
      </c>
      <c r="X20" s="780"/>
      <c r="Y20" s="280">
        <f>AVERAGEIF(Y11:Y19,"&gt;=0")</f>
        <v>0.98153333333333337</v>
      </c>
      <c r="Z20" s="267">
        <f>AVERAGEIF(Z11:Z19,"&gt;=0")</f>
        <v>0.9830000000000001</v>
      </c>
      <c r="AA20" s="267">
        <f>AVERAGEIF(AA11:AA19,"&gt;=0")</f>
        <v>0.96333333333333337</v>
      </c>
      <c r="AB20" s="267">
        <f t="shared" ref="AB20:AF20" si="1">AVERAGEIF(AB11:AB19,"&gt;=0")</f>
        <v>0.89144444444444437</v>
      </c>
      <c r="AC20" s="267">
        <f t="shared" si="1"/>
        <v>0.8873333333333332</v>
      </c>
      <c r="AD20" s="267">
        <f t="shared" si="1"/>
        <v>0.88907777777777797</v>
      </c>
      <c r="AE20" s="267">
        <f t="shared" si="1"/>
        <v>0.90366666666666673</v>
      </c>
      <c r="AF20" s="268" t="e">
        <f t="shared" si="1"/>
        <v>#DIV/0!</v>
      </c>
      <c r="AH20" s="290">
        <f>AVERAGEIF(AH11:AH19,"&gt;=0")</f>
        <v>0.92848412698412708</v>
      </c>
      <c r="AI20" s="178"/>
      <c r="AJ20" s="290">
        <f>AVERAGEIF(AJ11:AJ19,"&gt;=0")</f>
        <v>0.92848412698412708</v>
      </c>
    </row>
    <row r="21" spans="1:36" ht="36" customHeight="1" thickBot="1" x14ac:dyDescent="0.25">
      <c r="H21" s="284" t="s">
        <v>222</v>
      </c>
      <c r="Y21" s="757" t="s">
        <v>314</v>
      </c>
      <c r="Z21" s="758"/>
      <c r="AA21" s="758"/>
      <c r="AB21" s="758"/>
      <c r="AC21" s="758"/>
      <c r="AD21" s="758"/>
      <c r="AE21" s="759"/>
      <c r="AF21" s="295">
        <f>AVERAGEIF(Y20:AF20,"&gt;0",Y20:AF20)</f>
        <v>0.92848412698412697</v>
      </c>
      <c r="AH21" s="294"/>
      <c r="AI21" s="178"/>
      <c r="AJ21" s="294"/>
    </row>
    <row r="22" spans="1:36" x14ac:dyDescent="0.2">
      <c r="AH22" s="294"/>
      <c r="AI22" s="178"/>
      <c r="AJ22" s="294"/>
    </row>
    <row r="23" spans="1:36" hidden="1" x14ac:dyDescent="0.2">
      <c r="AH23" s="294"/>
      <c r="AI23" s="178"/>
      <c r="AJ23" s="294"/>
    </row>
    <row r="24" spans="1:36" hidden="1" x14ac:dyDescent="0.2">
      <c r="AH24" s="294"/>
      <c r="AI24" s="178"/>
      <c r="AJ24" s="294"/>
    </row>
    <row r="25" spans="1:36" hidden="1" x14ac:dyDescent="0.2">
      <c r="AH25" s="294"/>
      <c r="AI25" s="178"/>
      <c r="AJ25" s="294"/>
    </row>
    <row r="26" spans="1:36" hidden="1" x14ac:dyDescent="0.2">
      <c r="AH26" s="294"/>
      <c r="AI26" s="178"/>
      <c r="AJ26" s="294"/>
    </row>
    <row r="27" spans="1:36" hidden="1" x14ac:dyDescent="0.2">
      <c r="AH27" s="294"/>
      <c r="AI27" s="178"/>
      <c r="AJ27" s="294"/>
    </row>
    <row r="28" spans="1:36" hidden="1" x14ac:dyDescent="0.2">
      <c r="AH28" s="294"/>
      <c r="AI28" s="178"/>
      <c r="AJ28" s="294"/>
    </row>
    <row r="29" spans="1:36" hidden="1" x14ac:dyDescent="0.2">
      <c r="AH29" s="294"/>
      <c r="AI29" s="178"/>
      <c r="AJ29" s="294"/>
    </row>
    <row r="30" spans="1:36" hidden="1" x14ac:dyDescent="0.2">
      <c r="AH30" s="294"/>
      <c r="AI30" s="178"/>
      <c r="AJ30" s="294"/>
    </row>
    <row r="31" spans="1:36" hidden="1" x14ac:dyDescent="0.2">
      <c r="AH31" s="294"/>
      <c r="AI31" s="178"/>
      <c r="AJ31" s="294"/>
    </row>
    <row r="32" spans="1:36" hidden="1" x14ac:dyDescent="0.2">
      <c r="AH32" s="294"/>
      <c r="AI32" s="178"/>
      <c r="AJ32" s="294"/>
    </row>
    <row r="33" spans="34:36" hidden="1" x14ac:dyDescent="0.2">
      <c r="AH33" s="294"/>
      <c r="AI33" s="178"/>
      <c r="AJ33" s="294"/>
    </row>
    <row r="34" spans="34:36" hidden="1" x14ac:dyDescent="0.2">
      <c r="AH34" s="294"/>
      <c r="AI34" s="178"/>
      <c r="AJ34" s="294"/>
    </row>
    <row r="35" spans="34:36" hidden="1" x14ac:dyDescent="0.2">
      <c r="AH35" s="178"/>
      <c r="AI35" s="178"/>
      <c r="AJ35" s="178"/>
    </row>
    <row r="36" spans="34:36" hidden="1" x14ac:dyDescent="0.2">
      <c r="AH36" s="178"/>
      <c r="AI36" s="178"/>
      <c r="AJ36" s="178"/>
    </row>
    <row r="37" spans="34:36" hidden="1" x14ac:dyDescent="0.2">
      <c r="AH37" s="178"/>
      <c r="AI37" s="178"/>
      <c r="AJ37" s="178"/>
    </row>
    <row r="38" spans="34:36" hidden="1" x14ac:dyDescent="0.2">
      <c r="AH38" s="178"/>
      <c r="AI38" s="178"/>
      <c r="AJ38" s="178"/>
    </row>
    <row r="39" spans="34:36" hidden="1" x14ac:dyDescent="0.2">
      <c r="AH39" s="178"/>
      <c r="AI39" s="178"/>
      <c r="AJ39" s="178"/>
    </row>
    <row r="40" spans="34:36" hidden="1" x14ac:dyDescent="0.2">
      <c r="AH40" s="178"/>
      <c r="AI40" s="178"/>
      <c r="AJ40" s="178"/>
    </row>
    <row r="41" spans="34:36" hidden="1" x14ac:dyDescent="0.2"/>
    <row r="42" spans="34:36" hidden="1" x14ac:dyDescent="0.2"/>
    <row r="43" spans="34:36" hidden="1" x14ac:dyDescent="0.2"/>
    <row r="44" spans="34:36" hidden="1" x14ac:dyDescent="0.2"/>
    <row r="45" spans="34:36" hidden="1" x14ac:dyDescent="0.2"/>
    <row r="46" spans="34:36" hidden="1" x14ac:dyDescent="0.2"/>
    <row r="47" spans="34:36" hidden="1" x14ac:dyDescent="0.2"/>
    <row r="48" spans="34:36" hidden="1" x14ac:dyDescent="0.2"/>
    <row r="49" hidden="1" x14ac:dyDescent="0.2"/>
    <row r="50" hidden="1" x14ac:dyDescent="0.2"/>
    <row r="51" hidden="1" x14ac:dyDescent="0.2"/>
    <row r="52" hidden="1" x14ac:dyDescent="0.2"/>
    <row r="53" hidden="1" x14ac:dyDescent="0.2"/>
    <row r="54" hidden="1" x14ac:dyDescent="0.2"/>
    <row r="55" hidden="1" x14ac:dyDescent="0.2"/>
    <row r="56" hidden="1" x14ac:dyDescent="0.2"/>
    <row r="57" hidden="1" x14ac:dyDescent="0.2"/>
    <row r="58" hidden="1" x14ac:dyDescent="0.2"/>
    <row r="59" hidden="1" x14ac:dyDescent="0.2"/>
    <row r="60" hidden="1" x14ac:dyDescent="0.2"/>
    <row r="61" hidden="1" x14ac:dyDescent="0.2"/>
    <row r="62" hidden="1" x14ac:dyDescent="0.2"/>
    <row r="63" hidden="1" x14ac:dyDescent="0.2"/>
    <row r="64" hidden="1" x14ac:dyDescent="0.2"/>
    <row r="65" hidden="1" x14ac:dyDescent="0.2"/>
    <row r="66" hidden="1" x14ac:dyDescent="0.2"/>
    <row r="67" hidden="1" x14ac:dyDescent="0.2"/>
    <row r="68" hidden="1" x14ac:dyDescent="0.2"/>
    <row r="69" hidden="1" x14ac:dyDescent="0.2"/>
    <row r="70" hidden="1" x14ac:dyDescent="0.2"/>
    <row r="71" hidden="1" x14ac:dyDescent="0.2"/>
    <row r="72" hidden="1" x14ac:dyDescent="0.2"/>
    <row r="73" hidden="1" x14ac:dyDescent="0.2"/>
    <row r="74" hidden="1" x14ac:dyDescent="0.2"/>
    <row r="75" hidden="1" x14ac:dyDescent="0.2"/>
    <row r="76" hidden="1" x14ac:dyDescent="0.2"/>
    <row r="77" hidden="1" x14ac:dyDescent="0.2"/>
    <row r="78" hidden="1" x14ac:dyDescent="0.2"/>
    <row r="79" hidden="1" x14ac:dyDescent="0.2"/>
    <row r="80" hidden="1" x14ac:dyDescent="0.2"/>
    <row r="81" hidden="1" x14ac:dyDescent="0.2"/>
    <row r="82" hidden="1" x14ac:dyDescent="0.2"/>
    <row r="83" hidden="1" x14ac:dyDescent="0.2"/>
    <row r="84" hidden="1" x14ac:dyDescent="0.2"/>
    <row r="85" hidden="1" x14ac:dyDescent="0.2"/>
    <row r="86" hidden="1" x14ac:dyDescent="0.2"/>
    <row r="87" hidden="1" x14ac:dyDescent="0.2"/>
    <row r="88" hidden="1" x14ac:dyDescent="0.2"/>
    <row r="89" hidden="1" x14ac:dyDescent="0.2"/>
    <row r="90" hidden="1" x14ac:dyDescent="0.2"/>
    <row r="91" hidden="1" x14ac:dyDescent="0.2"/>
    <row r="92" hidden="1" x14ac:dyDescent="0.2"/>
    <row r="93" hidden="1" x14ac:dyDescent="0.2"/>
    <row r="94" hidden="1" x14ac:dyDescent="0.2"/>
    <row r="95" hidden="1" x14ac:dyDescent="0.2"/>
    <row r="96" hidden="1" x14ac:dyDescent="0.2"/>
    <row r="97" hidden="1" x14ac:dyDescent="0.2"/>
    <row r="98" hidden="1" x14ac:dyDescent="0.2"/>
    <row r="99" hidden="1" x14ac:dyDescent="0.2"/>
    <row r="100" hidden="1" x14ac:dyDescent="0.2"/>
    <row r="101" hidden="1" x14ac:dyDescent="0.2"/>
    <row r="102" hidden="1" x14ac:dyDescent="0.2"/>
    <row r="103" hidden="1" x14ac:dyDescent="0.2"/>
    <row r="104" hidden="1" x14ac:dyDescent="0.2"/>
    <row r="105" hidden="1" x14ac:dyDescent="0.2"/>
    <row r="106" hidden="1" x14ac:dyDescent="0.2"/>
    <row r="107" hidden="1" x14ac:dyDescent="0.2"/>
    <row r="108" hidden="1" x14ac:dyDescent="0.2"/>
    <row r="109" hidden="1" x14ac:dyDescent="0.2"/>
    <row r="110" hidden="1" x14ac:dyDescent="0.2"/>
    <row r="111" hidden="1" x14ac:dyDescent="0.2"/>
    <row r="112" hidden="1" x14ac:dyDescent="0.2"/>
    <row r="113" hidden="1" x14ac:dyDescent="0.2"/>
    <row r="114" hidden="1" x14ac:dyDescent="0.2"/>
    <row r="115" hidden="1" x14ac:dyDescent="0.2"/>
    <row r="116" hidden="1" x14ac:dyDescent="0.2"/>
    <row r="117" hidden="1" x14ac:dyDescent="0.2"/>
    <row r="118" hidden="1" x14ac:dyDescent="0.2"/>
    <row r="119" hidden="1" x14ac:dyDescent="0.2"/>
    <row r="120" hidden="1" x14ac:dyDescent="0.2"/>
    <row r="121" hidden="1" x14ac:dyDescent="0.2"/>
    <row r="122" hidden="1" x14ac:dyDescent="0.2"/>
    <row r="123" hidden="1" x14ac:dyDescent="0.2"/>
    <row r="124" hidden="1" x14ac:dyDescent="0.2"/>
    <row r="125" hidden="1" x14ac:dyDescent="0.2"/>
    <row r="126" hidden="1" x14ac:dyDescent="0.2"/>
    <row r="127" hidden="1" x14ac:dyDescent="0.2"/>
    <row r="128" hidden="1" x14ac:dyDescent="0.2"/>
    <row r="129" hidden="1" x14ac:dyDescent="0.2"/>
    <row r="130" hidden="1" x14ac:dyDescent="0.2"/>
    <row r="131" hidden="1" x14ac:dyDescent="0.2"/>
    <row r="132" hidden="1" x14ac:dyDescent="0.2"/>
  </sheetData>
  <mergeCells count="24">
    <mergeCell ref="Y21:AE21"/>
    <mergeCell ref="Y9:AF9"/>
    <mergeCell ref="H9:H10"/>
    <mergeCell ref="AJ9:AJ10"/>
    <mergeCell ref="A11:A19"/>
    <mergeCell ref="A9:A10"/>
    <mergeCell ref="G9:G10"/>
    <mergeCell ref="C11:C12"/>
    <mergeCell ref="B11:B12"/>
    <mergeCell ref="B13:B19"/>
    <mergeCell ref="C13:C19"/>
    <mergeCell ref="I9:P9"/>
    <mergeCell ref="AH9:AH10"/>
    <mergeCell ref="W20:X20"/>
    <mergeCell ref="F2:P2"/>
    <mergeCell ref="F3:P3"/>
    <mergeCell ref="A4:P4"/>
    <mergeCell ref="A5:P5"/>
    <mergeCell ref="Q9:X9"/>
    <mergeCell ref="F9:F10"/>
    <mergeCell ref="B9:B10"/>
    <mergeCell ref="C9:C10"/>
    <mergeCell ref="D9:D10"/>
    <mergeCell ref="E9:E10"/>
  </mergeCells>
  <pageMargins left="0.23622047244094491" right="0.23622047244094491" top="0.74803149606299213" bottom="0.74803149606299213" header="0.31496062992125984" footer="0.31496062992125984"/>
  <pageSetup scale="63" orientation="landscape" r:id="rId1"/>
  <rowBreaks count="1" manualBreakCount="1">
    <brk id="19" max="16383" man="1"/>
  </rowBreaks>
  <colBreaks count="1" manualBreakCount="1">
    <brk id="10" max="1048575" man="1"/>
  </colBreak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AJ210"/>
  <sheetViews>
    <sheetView showGridLines="0" tabSelected="1" view="pageBreakPreview" topLeftCell="D1" zoomScale="60" zoomScaleNormal="80" workbookViewId="0">
      <selection activeCell="AA224" sqref="AA224"/>
    </sheetView>
  </sheetViews>
  <sheetFormatPr baseColWidth="10" defaultRowHeight="12.75" x14ac:dyDescent="0.2"/>
  <cols>
    <col min="1" max="1" width="19.7109375" style="1" hidden="1" customWidth="1"/>
    <col min="2" max="2" width="19.28515625" style="1" hidden="1" customWidth="1"/>
    <col min="3" max="3" width="20.42578125" style="1" hidden="1" customWidth="1"/>
    <col min="4" max="4" width="45" style="1" customWidth="1"/>
    <col min="5" max="5" width="18.5703125" style="1" customWidth="1"/>
    <col min="6" max="7" width="37.5703125" style="1" hidden="1" customWidth="1"/>
    <col min="8" max="8" width="37.5703125" style="30" hidden="1" customWidth="1"/>
    <col min="9" max="9" width="11" style="30" customWidth="1"/>
    <col min="10" max="10" width="8.5703125" style="30" customWidth="1"/>
    <col min="11" max="11" width="9.85546875" style="169" customWidth="1"/>
    <col min="12" max="12" width="10" style="573" customWidth="1"/>
    <col min="13" max="13" width="12.140625" style="30" customWidth="1"/>
    <col min="14" max="14" width="11.5703125" style="30" customWidth="1"/>
    <col min="15" max="15" width="10.7109375" style="30" customWidth="1"/>
    <col min="16" max="16" width="9.140625" style="30" customWidth="1"/>
    <col min="17" max="17" width="11.42578125" customWidth="1"/>
    <col min="18" max="18" width="11.5703125" customWidth="1"/>
    <col min="19" max="19" width="10.140625" customWidth="1"/>
    <col min="20" max="20" width="11.7109375" customWidth="1"/>
    <col min="21" max="21" width="11.85546875" customWidth="1"/>
    <col min="22" max="22" width="10.28515625" style="212" customWidth="1"/>
    <col min="23" max="23" width="10.7109375" style="529" customWidth="1"/>
    <col min="24" max="24" width="11.42578125" customWidth="1"/>
    <col min="25" max="25" width="13.7109375" customWidth="1"/>
    <col min="26" max="26" width="11" customWidth="1"/>
    <col min="27" max="27" width="11.5703125" customWidth="1"/>
    <col min="28" max="28" width="12.28515625" customWidth="1"/>
    <col min="29" max="30" width="15.140625" customWidth="1"/>
    <col min="31" max="31" width="15.7109375" customWidth="1"/>
    <col min="32" max="32" width="17.140625" customWidth="1"/>
    <col min="33" max="39" width="37.5703125" customWidth="1"/>
  </cols>
  <sheetData>
    <row r="2" spans="1:36" ht="18.75" x14ac:dyDescent="0.3">
      <c r="A2" s="396" t="s">
        <v>192</v>
      </c>
      <c r="B2" s="396"/>
      <c r="C2" s="396"/>
      <c r="D2" s="396"/>
      <c r="E2" s="396"/>
      <c r="F2" s="781"/>
      <c r="G2" s="781"/>
      <c r="H2" s="781"/>
      <c r="I2" s="781"/>
      <c r="J2" s="781"/>
      <c r="K2" s="781"/>
      <c r="L2" s="781"/>
      <c r="M2" s="781"/>
      <c r="N2" s="781"/>
      <c r="O2" s="781"/>
      <c r="P2" s="781"/>
    </row>
    <row r="3" spans="1:36" ht="18.75" x14ac:dyDescent="0.3">
      <c r="A3" s="396" t="s">
        <v>193</v>
      </c>
      <c r="B3" s="396"/>
      <c r="C3" s="396"/>
      <c r="D3" s="396"/>
      <c r="E3" s="396"/>
      <c r="F3" s="781"/>
      <c r="G3" s="781"/>
      <c r="H3" s="781"/>
      <c r="I3" s="781"/>
      <c r="J3" s="781"/>
      <c r="K3" s="781"/>
      <c r="L3" s="781"/>
      <c r="M3" s="781"/>
      <c r="N3" s="781"/>
      <c r="O3" s="781"/>
      <c r="P3" s="781"/>
    </row>
    <row r="4" spans="1:36" ht="18" x14ac:dyDescent="0.25">
      <c r="A4" s="746" t="s">
        <v>326</v>
      </c>
      <c r="B4" s="746"/>
      <c r="C4" s="746"/>
      <c r="D4" s="746"/>
      <c r="E4" s="746"/>
      <c r="F4" s="746"/>
      <c r="G4" s="746"/>
      <c r="H4" s="746"/>
      <c r="I4" s="746"/>
      <c r="J4" s="746"/>
      <c r="K4" s="746"/>
      <c r="L4" s="746"/>
      <c r="M4" s="746"/>
      <c r="N4" s="746"/>
      <c r="O4" s="746"/>
      <c r="P4" s="746"/>
    </row>
    <row r="5" spans="1:36" ht="18" x14ac:dyDescent="0.2">
      <c r="A5" s="747" t="s">
        <v>204</v>
      </c>
      <c r="B5" s="747"/>
      <c r="C5" s="747"/>
      <c r="D5" s="747"/>
      <c r="E5" s="747"/>
      <c r="F5" s="747"/>
      <c r="G5" s="747"/>
      <c r="H5" s="747"/>
      <c r="I5" s="747"/>
      <c r="J5" s="747"/>
      <c r="K5" s="747"/>
      <c r="L5" s="747"/>
      <c r="M5" s="747"/>
      <c r="N5" s="747"/>
      <c r="O5" s="747"/>
      <c r="P5" s="747"/>
    </row>
    <row r="8" spans="1:36" ht="13.5" thickBot="1" x14ac:dyDescent="0.25">
      <c r="A8" s="224"/>
      <c r="B8" s="224"/>
      <c r="C8" s="224"/>
      <c r="D8" s="224"/>
      <c r="E8" s="224"/>
      <c r="F8" s="224"/>
      <c r="G8" s="224"/>
      <c r="H8" s="225"/>
      <c r="I8" s="225"/>
      <c r="J8" s="225"/>
      <c r="K8" s="225"/>
      <c r="L8" s="570"/>
      <c r="M8" s="225"/>
      <c r="N8" s="225"/>
      <c r="O8" s="225"/>
      <c r="P8" s="225"/>
    </row>
    <row r="9" spans="1:36" ht="78.75" customHeight="1" thickBot="1" x14ac:dyDescent="0.25">
      <c r="A9" s="753" t="s">
        <v>195</v>
      </c>
      <c r="B9" s="753" t="s">
        <v>246</v>
      </c>
      <c r="C9" s="753" t="s">
        <v>247</v>
      </c>
      <c r="D9" s="753" t="s">
        <v>248</v>
      </c>
      <c r="E9" s="755" t="s">
        <v>24</v>
      </c>
      <c r="F9" s="751" t="s">
        <v>8</v>
      </c>
      <c r="G9" s="782" t="s">
        <v>191</v>
      </c>
      <c r="H9" s="763" t="s">
        <v>227</v>
      </c>
      <c r="I9" s="776" t="s">
        <v>218</v>
      </c>
      <c r="J9" s="749"/>
      <c r="K9" s="749"/>
      <c r="L9" s="749"/>
      <c r="M9" s="749"/>
      <c r="N9" s="749"/>
      <c r="O9" s="749"/>
      <c r="P9" s="750"/>
      <c r="Q9" s="748" t="s">
        <v>327</v>
      </c>
      <c r="R9" s="749"/>
      <c r="S9" s="749"/>
      <c r="T9" s="749"/>
      <c r="U9" s="749"/>
      <c r="V9" s="749"/>
      <c r="W9" s="749"/>
      <c r="X9" s="750"/>
      <c r="Y9" s="760" t="s">
        <v>210</v>
      </c>
      <c r="Z9" s="761"/>
      <c r="AA9" s="761"/>
      <c r="AB9" s="761"/>
      <c r="AC9" s="761"/>
      <c r="AD9" s="761"/>
      <c r="AE9" s="761"/>
      <c r="AF9" s="762"/>
      <c r="AG9" s="275"/>
      <c r="AH9" s="777" t="s">
        <v>316</v>
      </c>
      <c r="AI9" s="275"/>
      <c r="AJ9" s="763" t="s">
        <v>194</v>
      </c>
    </row>
    <row r="10" spans="1:36" ht="60" customHeight="1" thickBot="1" x14ac:dyDescent="0.25">
      <c r="A10" s="754"/>
      <c r="B10" s="754"/>
      <c r="C10" s="754"/>
      <c r="D10" s="754"/>
      <c r="E10" s="756"/>
      <c r="F10" s="752"/>
      <c r="G10" s="783"/>
      <c r="H10" s="764"/>
      <c r="I10" s="272" t="s">
        <v>304</v>
      </c>
      <c r="J10" s="273" t="s">
        <v>305</v>
      </c>
      <c r="K10" s="273" t="s">
        <v>306</v>
      </c>
      <c r="L10" s="273" t="s">
        <v>307</v>
      </c>
      <c r="M10" s="272" t="s">
        <v>308</v>
      </c>
      <c r="N10" s="273" t="s">
        <v>309</v>
      </c>
      <c r="O10" s="273" t="s">
        <v>310</v>
      </c>
      <c r="P10" s="274" t="s">
        <v>311</v>
      </c>
      <c r="Q10" s="272" t="s">
        <v>304</v>
      </c>
      <c r="R10" s="273" t="s">
        <v>305</v>
      </c>
      <c r="S10" s="273" t="s">
        <v>306</v>
      </c>
      <c r="T10" s="289" t="s">
        <v>307</v>
      </c>
      <c r="U10" s="272" t="s">
        <v>308</v>
      </c>
      <c r="V10" s="272" t="s">
        <v>309</v>
      </c>
      <c r="W10" s="642" t="s">
        <v>310</v>
      </c>
      <c r="X10" s="274" t="s">
        <v>311</v>
      </c>
      <c r="Y10" s="272" t="s">
        <v>304</v>
      </c>
      <c r="Z10" s="273" t="s">
        <v>305</v>
      </c>
      <c r="AA10" s="273" t="s">
        <v>306</v>
      </c>
      <c r="AB10" s="289" t="s">
        <v>307</v>
      </c>
      <c r="AC10" s="272" t="s">
        <v>308</v>
      </c>
      <c r="AD10" s="273" t="s">
        <v>309</v>
      </c>
      <c r="AE10" s="273" t="s">
        <v>310</v>
      </c>
      <c r="AF10" s="274" t="s">
        <v>311</v>
      </c>
      <c r="AG10" s="276"/>
      <c r="AH10" s="784"/>
      <c r="AI10" s="276"/>
      <c r="AJ10" s="764"/>
    </row>
    <row r="11" spans="1:36" ht="143.25" customHeight="1" x14ac:dyDescent="0.2">
      <c r="A11" s="766" t="s">
        <v>280</v>
      </c>
      <c r="B11" s="789" t="s">
        <v>279</v>
      </c>
      <c r="C11" s="785" t="s">
        <v>281</v>
      </c>
      <c r="D11" s="444" t="s">
        <v>282</v>
      </c>
      <c r="E11" s="584">
        <v>2.8</v>
      </c>
      <c r="F11" s="500" t="s">
        <v>40</v>
      </c>
      <c r="G11" s="300"/>
      <c r="H11" s="413" t="s">
        <v>221</v>
      </c>
      <c r="I11" s="415">
        <v>3</v>
      </c>
      <c r="J11" s="211">
        <v>3.2</v>
      </c>
      <c r="K11" s="211">
        <v>3.2</v>
      </c>
      <c r="L11" s="571">
        <v>3.4</v>
      </c>
      <c r="M11" s="211">
        <v>3.4</v>
      </c>
      <c r="N11" s="215">
        <v>3.5</v>
      </c>
      <c r="O11" s="211">
        <v>3.5</v>
      </c>
      <c r="P11" s="231">
        <v>3.5</v>
      </c>
      <c r="Q11" s="415">
        <v>3.2</v>
      </c>
      <c r="R11" s="211">
        <v>3.6</v>
      </c>
      <c r="S11" s="211">
        <v>3.6</v>
      </c>
      <c r="T11" s="211">
        <v>3.55</v>
      </c>
      <c r="U11" s="211">
        <v>3.8</v>
      </c>
      <c r="V11" s="211">
        <v>3.8</v>
      </c>
      <c r="W11" s="571">
        <v>3.74</v>
      </c>
      <c r="X11" s="291"/>
      <c r="Y11" s="660">
        <v>1</v>
      </c>
      <c r="Z11" s="648">
        <v>1</v>
      </c>
      <c r="AA11" s="648">
        <v>1</v>
      </c>
      <c r="AB11" s="648">
        <v>1</v>
      </c>
      <c r="AC11" s="648">
        <v>1</v>
      </c>
      <c r="AD11" s="648">
        <v>1</v>
      </c>
      <c r="AE11" s="648">
        <v>1</v>
      </c>
      <c r="AF11" s="651"/>
      <c r="AH11" s="270">
        <f>AVERAGE(Y11:AE11)</f>
        <v>1</v>
      </c>
      <c r="AJ11" s="270">
        <f t="shared" ref="AJ11" si="0">AVERAGE(Y11:AF11)</f>
        <v>1</v>
      </c>
    </row>
    <row r="12" spans="1:36" s="5" customFormat="1" ht="85.5" customHeight="1" x14ac:dyDescent="0.2">
      <c r="A12" s="767"/>
      <c r="B12" s="791"/>
      <c r="C12" s="786"/>
      <c r="D12" s="520" t="s">
        <v>335</v>
      </c>
      <c r="E12" s="585">
        <v>0.5</v>
      </c>
      <c r="F12" s="384" t="s">
        <v>41</v>
      </c>
      <c r="G12" s="237"/>
      <c r="H12" s="364" t="s">
        <v>221</v>
      </c>
      <c r="I12" s="215">
        <v>60</v>
      </c>
      <c r="J12" s="215">
        <v>70</v>
      </c>
      <c r="K12" s="215">
        <v>70</v>
      </c>
      <c r="L12" s="519">
        <v>80</v>
      </c>
      <c r="M12" s="215">
        <v>80</v>
      </c>
      <c r="N12" s="215">
        <v>90</v>
      </c>
      <c r="O12" s="215">
        <v>90</v>
      </c>
      <c r="P12" s="229">
        <v>90</v>
      </c>
      <c r="Q12" s="404">
        <v>0.5</v>
      </c>
      <c r="R12" s="213">
        <v>0.83</v>
      </c>
      <c r="S12" s="213">
        <v>0.79</v>
      </c>
      <c r="T12" s="213">
        <v>0.56000000000000005</v>
      </c>
      <c r="U12" s="213">
        <v>0.56000000000000005</v>
      </c>
      <c r="V12" s="213">
        <v>0.86</v>
      </c>
      <c r="W12" s="644">
        <v>1</v>
      </c>
      <c r="X12" s="292"/>
      <c r="Y12" s="662">
        <v>0.83330000000000004</v>
      </c>
      <c r="Z12" s="649">
        <v>1</v>
      </c>
      <c r="AA12" s="649">
        <v>1</v>
      </c>
      <c r="AB12" s="649">
        <v>1</v>
      </c>
      <c r="AC12" s="649">
        <v>0.8</v>
      </c>
      <c r="AD12" s="649">
        <v>1</v>
      </c>
      <c r="AE12" s="649">
        <v>1</v>
      </c>
      <c r="AF12" s="654"/>
      <c r="AH12" s="270">
        <f>AVERAGE(Y12:AE12)</f>
        <v>0.94761428571428574</v>
      </c>
      <c r="AI12"/>
      <c r="AJ12" s="270">
        <f t="shared" ref="AJ12:AJ16" si="1">AVERAGE(Y12:AF12)</f>
        <v>0.94761428571428574</v>
      </c>
    </row>
    <row r="13" spans="1:36" s="527" customFormat="1" ht="112.5" customHeight="1" x14ac:dyDescent="0.2">
      <c r="A13" s="767"/>
      <c r="B13" s="791"/>
      <c r="C13" s="786"/>
      <c r="D13" s="520" t="s">
        <v>283</v>
      </c>
      <c r="E13" s="586">
        <v>0.8</v>
      </c>
      <c r="F13" s="521" t="s">
        <v>238</v>
      </c>
      <c r="G13" s="452"/>
      <c r="H13" s="522" t="s">
        <v>221</v>
      </c>
      <c r="I13" s="523">
        <v>80</v>
      </c>
      <c r="J13" s="453">
        <v>0.82499999999999996</v>
      </c>
      <c r="K13" s="519">
        <v>82.5</v>
      </c>
      <c r="L13" s="453">
        <v>0.85</v>
      </c>
      <c r="M13" s="453">
        <v>0.85</v>
      </c>
      <c r="N13" s="453">
        <v>0.9</v>
      </c>
      <c r="O13" s="522">
        <v>0.9</v>
      </c>
      <c r="P13" s="522">
        <v>0.9</v>
      </c>
      <c r="Q13" s="524">
        <v>0.77</v>
      </c>
      <c r="R13" s="453">
        <v>0.77</v>
      </c>
      <c r="S13" s="453">
        <v>0.83</v>
      </c>
      <c r="T13" s="453">
        <v>0.81</v>
      </c>
      <c r="U13" s="526">
        <v>0.84</v>
      </c>
      <c r="V13" s="526">
        <v>0.87</v>
      </c>
      <c r="W13" s="644">
        <v>0.9</v>
      </c>
      <c r="X13" s="525"/>
      <c r="Y13" s="674">
        <v>0.92769999999999997</v>
      </c>
      <c r="Z13" s="675">
        <v>0.92</v>
      </c>
      <c r="AA13" s="675">
        <v>1</v>
      </c>
      <c r="AB13" s="675">
        <v>0.95</v>
      </c>
      <c r="AC13" s="675">
        <v>0.99</v>
      </c>
      <c r="AD13" s="649">
        <v>1</v>
      </c>
      <c r="AE13" s="675">
        <v>1</v>
      </c>
      <c r="AF13" s="676"/>
      <c r="AH13" s="528">
        <f>AVERAGE(Y13:AE13)</f>
        <v>0.96967142857142863</v>
      </c>
      <c r="AI13" s="529"/>
      <c r="AJ13" s="528">
        <f t="shared" si="1"/>
        <v>0.96967142857142863</v>
      </c>
    </row>
    <row r="14" spans="1:36" s="5" customFormat="1" ht="83.25" customHeight="1" thickBot="1" x14ac:dyDescent="0.25">
      <c r="A14" s="767"/>
      <c r="B14" s="790"/>
      <c r="C14" s="786"/>
      <c r="D14" s="445" t="s">
        <v>284</v>
      </c>
      <c r="E14" s="585">
        <v>0.94</v>
      </c>
      <c r="F14" s="384" t="s">
        <v>43</v>
      </c>
      <c r="G14" s="227"/>
      <c r="H14" s="271" t="s">
        <v>221</v>
      </c>
      <c r="I14" s="358">
        <v>95</v>
      </c>
      <c r="J14" s="215">
        <v>95</v>
      </c>
      <c r="K14" s="215">
        <v>95</v>
      </c>
      <c r="L14" s="519">
        <v>95</v>
      </c>
      <c r="M14" s="215">
        <v>95</v>
      </c>
      <c r="N14" s="215">
        <v>95</v>
      </c>
      <c r="O14" s="215">
        <v>95</v>
      </c>
      <c r="P14" s="229">
        <v>95</v>
      </c>
      <c r="Q14" s="404">
        <v>0.83</v>
      </c>
      <c r="R14" s="213">
        <v>0.84</v>
      </c>
      <c r="S14" s="213">
        <v>0.95</v>
      </c>
      <c r="T14" s="214">
        <v>0.66690000000000005</v>
      </c>
      <c r="U14" s="285">
        <v>0.67</v>
      </c>
      <c r="V14" s="285" t="s">
        <v>334</v>
      </c>
      <c r="W14" s="526" t="s">
        <v>334</v>
      </c>
      <c r="X14" s="292"/>
      <c r="Y14" s="662">
        <v>0.87360000000000004</v>
      </c>
      <c r="Z14" s="649">
        <v>0.88</v>
      </c>
      <c r="AA14" s="649">
        <v>1</v>
      </c>
      <c r="AB14" s="649">
        <v>0.70499999999999996</v>
      </c>
      <c r="AC14" s="649">
        <v>0.71</v>
      </c>
      <c r="AD14" s="649" t="s">
        <v>334</v>
      </c>
      <c r="AE14" s="649" t="s">
        <v>334</v>
      </c>
      <c r="AF14" s="654"/>
      <c r="AH14" s="270">
        <f t="shared" ref="AH14" si="2">AVERAGE(Y14:AC14)</f>
        <v>0.83371999999999991</v>
      </c>
      <c r="AI14"/>
      <c r="AJ14" s="270">
        <f t="shared" si="1"/>
        <v>0.83371999999999991</v>
      </c>
    </row>
    <row r="15" spans="1:36" s="5" customFormat="1" ht="94.5" customHeight="1" x14ac:dyDescent="0.2">
      <c r="A15" s="767"/>
      <c r="B15" s="789" t="s">
        <v>285</v>
      </c>
      <c r="C15" s="786"/>
      <c r="D15" s="444" t="s">
        <v>286</v>
      </c>
      <c r="E15" s="585">
        <v>0.5</v>
      </c>
      <c r="F15" s="384" t="s">
        <v>44</v>
      </c>
      <c r="G15" s="227"/>
      <c r="H15" s="414" t="s">
        <v>235</v>
      </c>
      <c r="I15" s="358">
        <v>60</v>
      </c>
      <c r="J15" s="215">
        <v>70</v>
      </c>
      <c r="K15" s="215">
        <v>70</v>
      </c>
      <c r="L15" s="453">
        <v>0.75</v>
      </c>
      <c r="M15" s="213">
        <v>0.75</v>
      </c>
      <c r="N15" s="213">
        <v>0.8</v>
      </c>
      <c r="O15" s="215">
        <v>80</v>
      </c>
      <c r="P15" s="229">
        <v>80</v>
      </c>
      <c r="Q15" s="404">
        <v>0.5</v>
      </c>
      <c r="R15" s="213">
        <v>0.77</v>
      </c>
      <c r="S15" s="213">
        <v>0.8</v>
      </c>
      <c r="T15" s="446">
        <v>0.83</v>
      </c>
      <c r="U15" s="566">
        <v>0.54200000000000004</v>
      </c>
      <c r="V15" s="566">
        <v>0.621</v>
      </c>
      <c r="W15" s="644">
        <v>1</v>
      </c>
      <c r="X15" s="292"/>
      <c r="Y15" s="662">
        <v>0.71419999999999995</v>
      </c>
      <c r="Z15" s="649">
        <v>1</v>
      </c>
      <c r="AA15" s="649">
        <v>1</v>
      </c>
      <c r="AB15" s="649">
        <v>1</v>
      </c>
      <c r="AC15" s="649">
        <v>0.72</v>
      </c>
      <c r="AD15" s="677">
        <v>0.82799999999999996</v>
      </c>
      <c r="AE15" s="649">
        <v>1</v>
      </c>
      <c r="AF15" s="654"/>
      <c r="AH15" s="270">
        <f>AVERAGE(Y15:AE15)</f>
        <v>0.89459999999999995</v>
      </c>
      <c r="AI15"/>
      <c r="AJ15" s="270">
        <f t="shared" si="1"/>
        <v>0.89459999999999995</v>
      </c>
    </row>
    <row r="16" spans="1:36" s="5" customFormat="1" ht="87.75" customHeight="1" thickBot="1" x14ac:dyDescent="0.25">
      <c r="A16" s="788"/>
      <c r="B16" s="790"/>
      <c r="C16" s="787"/>
      <c r="D16" s="445" t="s">
        <v>273</v>
      </c>
      <c r="E16" s="585">
        <v>0.7</v>
      </c>
      <c r="F16" s="384" t="s">
        <v>61</v>
      </c>
      <c r="G16" s="234"/>
      <c r="H16" s="414" t="s">
        <v>235</v>
      </c>
      <c r="I16" s="416">
        <v>72.5</v>
      </c>
      <c r="J16" s="217">
        <v>75</v>
      </c>
      <c r="K16" s="217">
        <v>75</v>
      </c>
      <c r="L16" s="454">
        <v>0.77500000000000002</v>
      </c>
      <c r="M16" s="406">
        <v>0.77500000000000002</v>
      </c>
      <c r="N16" s="213">
        <v>0.8</v>
      </c>
      <c r="O16" s="217">
        <v>80</v>
      </c>
      <c r="P16" s="417">
        <v>0.8</v>
      </c>
      <c r="Q16" s="405">
        <v>0.75</v>
      </c>
      <c r="R16" s="406">
        <v>0.75</v>
      </c>
      <c r="S16" s="406">
        <v>0.75</v>
      </c>
      <c r="T16" s="406">
        <v>0.75</v>
      </c>
      <c r="U16" s="402">
        <v>1</v>
      </c>
      <c r="V16" s="645">
        <v>0.95499999999999996</v>
      </c>
      <c r="W16" s="406">
        <v>0.98</v>
      </c>
      <c r="X16" s="418"/>
      <c r="Y16" s="663">
        <v>1</v>
      </c>
      <c r="Z16" s="658">
        <v>1</v>
      </c>
      <c r="AA16" s="658">
        <v>0.94</v>
      </c>
      <c r="AB16" s="658">
        <v>0.96</v>
      </c>
      <c r="AC16" s="658">
        <v>1</v>
      </c>
      <c r="AD16" s="658">
        <v>1</v>
      </c>
      <c r="AE16" s="658">
        <v>1</v>
      </c>
      <c r="AF16" s="659"/>
      <c r="AH16" s="270">
        <f>AVERAGE(Y16:AE16)</f>
        <v>0.98571428571428577</v>
      </c>
      <c r="AI16"/>
      <c r="AJ16" s="270">
        <f t="shared" si="1"/>
        <v>0.98571428571428577</v>
      </c>
    </row>
    <row r="17" spans="7:36" ht="36.75" customHeight="1" thickBot="1" x14ac:dyDescent="0.25">
      <c r="G17" s="235"/>
      <c r="H17" s="283" t="s">
        <v>221</v>
      </c>
      <c r="I17" s="236"/>
      <c r="J17" s="236"/>
      <c r="K17" s="239"/>
      <c r="L17" s="572"/>
      <c r="M17" s="236"/>
      <c r="N17" s="236"/>
      <c r="O17" s="236"/>
      <c r="P17" s="236"/>
      <c r="Q17" s="236"/>
      <c r="R17" s="236"/>
      <c r="S17" s="236"/>
      <c r="T17" s="236"/>
      <c r="U17" s="236"/>
      <c r="V17" s="239"/>
      <c r="W17" s="643"/>
      <c r="X17" s="236"/>
      <c r="Y17" s="290">
        <f t="shared" ref="Y17:AF17" si="3">AVERAGEIF(Y11:Y16,"&gt;=0")</f>
        <v>0.89146666666666674</v>
      </c>
      <c r="Z17" s="290">
        <f t="shared" si="3"/>
        <v>0.96666666666666667</v>
      </c>
      <c r="AA17" s="290">
        <f t="shared" si="3"/>
        <v>0.98999999999999988</v>
      </c>
      <c r="AB17" s="290">
        <f t="shared" si="3"/>
        <v>0.93583333333333341</v>
      </c>
      <c r="AC17" s="290">
        <f t="shared" si="3"/>
        <v>0.87</v>
      </c>
      <c r="AD17" s="290">
        <f t="shared" si="3"/>
        <v>0.9655999999999999</v>
      </c>
      <c r="AE17" s="290">
        <f t="shared" si="3"/>
        <v>1</v>
      </c>
      <c r="AF17" s="290" t="e">
        <f t="shared" si="3"/>
        <v>#DIV/0!</v>
      </c>
      <c r="AH17" s="233">
        <f>AVERAGEIF(AH11:AH16,"&gt;=0")</f>
        <v>0.93855333333333324</v>
      </c>
      <c r="AJ17" s="233">
        <f>AVERAGEIF(AJ11:AJ16,"&gt;=0")</f>
        <v>0.93855333333333324</v>
      </c>
    </row>
    <row r="18" spans="7:36" ht="43.5" customHeight="1" thickBot="1" x14ac:dyDescent="0.25">
      <c r="H18" s="284" t="s">
        <v>222</v>
      </c>
      <c r="Y18" s="757" t="s">
        <v>314</v>
      </c>
      <c r="Z18" s="758"/>
      <c r="AA18" s="758"/>
      <c r="AB18" s="758"/>
      <c r="AC18" s="758"/>
      <c r="AD18" s="758"/>
      <c r="AE18" s="759"/>
      <c r="AF18" s="295">
        <f>AVERAGEIF(Y17:AF17,"&gt;0",Y17:AF17)</f>
        <v>0.94565238095238091</v>
      </c>
    </row>
    <row r="19" spans="7:36" x14ac:dyDescent="0.2">
      <c r="Z19" s="293"/>
      <c r="AA19" s="293"/>
      <c r="AB19" s="293"/>
    </row>
    <row r="20" spans="7:36" ht="12.75" hidden="1" customHeight="1" x14ac:dyDescent="0.2">
      <c r="Z20" s="293"/>
      <c r="AA20" s="293"/>
      <c r="AB20" s="293"/>
    </row>
    <row r="21" spans="7:36" ht="12.75" hidden="1" customHeight="1" x14ac:dyDescent="0.2">
      <c r="Z21" s="293"/>
      <c r="AA21" s="293"/>
      <c r="AB21" s="293"/>
    </row>
    <row r="22" spans="7:36" ht="12.75" hidden="1" customHeight="1" x14ac:dyDescent="0.2">
      <c r="Z22" s="293"/>
      <c r="AA22" s="293"/>
      <c r="AB22" s="293"/>
    </row>
    <row r="23" spans="7:36" ht="12.75" hidden="1" customHeight="1" x14ac:dyDescent="0.2">
      <c r="Z23" s="293"/>
      <c r="AA23" s="293"/>
      <c r="AB23" s="293"/>
    </row>
    <row r="24" spans="7:36" ht="12.75" hidden="1" customHeight="1" x14ac:dyDescent="0.2">
      <c r="Z24" s="293"/>
      <c r="AA24" s="293"/>
      <c r="AB24" s="293"/>
    </row>
    <row r="25" spans="7:36" ht="12.75" hidden="1" customHeight="1" x14ac:dyDescent="0.2">
      <c r="Z25" s="293"/>
      <c r="AA25" s="293"/>
      <c r="AB25" s="293"/>
    </row>
    <row r="26" spans="7:36" ht="12.75" hidden="1" customHeight="1" x14ac:dyDescent="0.2">
      <c r="Z26" s="293"/>
      <c r="AA26" s="293"/>
      <c r="AB26" s="293"/>
    </row>
    <row r="27" spans="7:36" ht="12.75" hidden="1" customHeight="1" x14ac:dyDescent="0.2">
      <c r="Z27" s="293"/>
      <c r="AA27" s="293"/>
      <c r="AB27" s="293"/>
    </row>
    <row r="28" spans="7:36" ht="12.75" hidden="1" customHeight="1" x14ac:dyDescent="0.2">
      <c r="Z28" s="293"/>
      <c r="AA28" s="293"/>
      <c r="AB28" s="293"/>
    </row>
    <row r="29" spans="7:36" ht="12.75" hidden="1" customHeight="1" x14ac:dyDescent="0.2">
      <c r="Z29" s="293"/>
      <c r="AA29" s="293"/>
      <c r="AB29" s="293"/>
    </row>
    <row r="30" spans="7:36" ht="12.75" hidden="1" customHeight="1" x14ac:dyDescent="0.2">
      <c r="Z30" s="293"/>
      <c r="AA30" s="293"/>
      <c r="AB30" s="293"/>
    </row>
    <row r="31" spans="7:36" ht="12.75" hidden="1" customHeight="1" x14ac:dyDescent="0.2">
      <c r="Z31" s="293"/>
      <c r="AA31" s="293"/>
      <c r="AB31" s="293"/>
    </row>
    <row r="32" spans="7:36" ht="12.75" hidden="1" customHeight="1" x14ac:dyDescent="0.2">
      <c r="Z32" s="293"/>
      <c r="AA32" s="293"/>
      <c r="AB32" s="293"/>
    </row>
    <row r="33" spans="26:28" ht="12.75" hidden="1" customHeight="1" x14ac:dyDescent="0.2">
      <c r="Z33" s="293"/>
      <c r="AA33" s="293"/>
      <c r="AB33" s="293"/>
    </row>
    <row r="34" spans="26:28" ht="12.75" hidden="1" customHeight="1" x14ac:dyDescent="0.2">
      <c r="Z34" s="178"/>
      <c r="AA34" s="178"/>
      <c r="AB34" s="178"/>
    </row>
    <row r="35" spans="26:28" ht="12.75" hidden="1" customHeight="1" x14ac:dyDescent="0.2">
      <c r="Z35" s="178"/>
      <c r="AA35" s="178"/>
      <c r="AB35" s="178"/>
    </row>
    <row r="36" spans="26:28" ht="12.75" hidden="1" customHeight="1" x14ac:dyDescent="0.2">
      <c r="Z36" s="178"/>
      <c r="AA36" s="178"/>
      <c r="AB36" s="178"/>
    </row>
    <row r="37" spans="26:28" ht="12.75" hidden="1" customHeight="1" x14ac:dyDescent="0.2"/>
    <row r="38" spans="26:28" ht="12.75" hidden="1" customHeight="1" x14ac:dyDescent="0.2"/>
    <row r="39" spans="26:28" ht="12.75" hidden="1" customHeight="1" x14ac:dyDescent="0.2"/>
    <row r="40" spans="26:28" ht="12.75" hidden="1" customHeight="1" x14ac:dyDescent="0.2"/>
    <row r="41" spans="26:28" ht="12.75" hidden="1" customHeight="1" x14ac:dyDescent="0.2"/>
    <row r="42" spans="26:28" ht="12.75" hidden="1" customHeight="1" x14ac:dyDescent="0.2"/>
    <row r="43" spans="26:28" ht="12.75" hidden="1" customHeight="1" x14ac:dyDescent="0.2"/>
    <row r="44" spans="26:28" ht="12.75" hidden="1" customHeight="1" x14ac:dyDescent="0.2"/>
    <row r="45" spans="26:28" ht="12.75" hidden="1" customHeight="1" x14ac:dyDescent="0.2"/>
    <row r="46" spans="26:28" ht="12.75" hidden="1" customHeight="1" x14ac:dyDescent="0.2"/>
    <row r="47" spans="26:28" ht="12.75" hidden="1" customHeight="1" x14ac:dyDescent="0.2"/>
    <row r="48" spans="26:28" ht="12.75" hidden="1" customHeight="1" x14ac:dyDescent="0.2"/>
    <row r="49" ht="12.75" hidden="1" customHeight="1" x14ac:dyDescent="0.2"/>
    <row r="50" ht="12.75" hidden="1" customHeight="1" x14ac:dyDescent="0.2"/>
    <row r="51" ht="12.75" hidden="1" customHeight="1" x14ac:dyDescent="0.2"/>
    <row r="52" ht="12.75" hidden="1" customHeight="1" x14ac:dyDescent="0.2"/>
    <row r="53" ht="12.75" hidden="1" customHeight="1" x14ac:dyDescent="0.2"/>
    <row r="54" ht="12.75" hidden="1" customHeight="1" x14ac:dyDescent="0.2"/>
    <row r="55" ht="12.75" hidden="1" customHeight="1" x14ac:dyDescent="0.2"/>
    <row r="56" ht="12.75" hidden="1" customHeight="1" x14ac:dyDescent="0.2"/>
    <row r="57" ht="12.75" hidden="1" customHeight="1" x14ac:dyDescent="0.2"/>
    <row r="58" ht="12.75" hidden="1" customHeight="1" x14ac:dyDescent="0.2"/>
    <row r="59" ht="12.75" hidden="1" customHeight="1" x14ac:dyDescent="0.2"/>
    <row r="60" ht="12.75" hidden="1" customHeight="1" x14ac:dyDescent="0.2"/>
    <row r="61" ht="12.75" hidden="1" customHeight="1" x14ac:dyDescent="0.2"/>
    <row r="62" ht="12.75" hidden="1" customHeight="1" x14ac:dyDescent="0.2"/>
    <row r="63" ht="12.75" hidden="1" customHeight="1" x14ac:dyDescent="0.2"/>
    <row r="64" ht="12.75" hidden="1" customHeight="1" x14ac:dyDescent="0.2"/>
    <row r="65" ht="12.75" hidden="1" customHeight="1" x14ac:dyDescent="0.2"/>
    <row r="66" ht="12.75" hidden="1" customHeight="1" x14ac:dyDescent="0.2"/>
    <row r="67" ht="12.75" hidden="1" customHeight="1" x14ac:dyDescent="0.2"/>
    <row r="68" ht="12.75" hidden="1" customHeight="1" x14ac:dyDescent="0.2"/>
    <row r="69" ht="12.75" hidden="1" customHeight="1" x14ac:dyDescent="0.2"/>
    <row r="70" ht="12.75" hidden="1" customHeight="1" x14ac:dyDescent="0.2"/>
    <row r="71" ht="12.75" hidden="1" customHeight="1" x14ac:dyDescent="0.2"/>
    <row r="72" ht="12.75" hidden="1" customHeight="1" x14ac:dyDescent="0.2"/>
    <row r="73" ht="12.75" hidden="1" customHeight="1" x14ac:dyDescent="0.2"/>
    <row r="74" ht="12.75" hidden="1" customHeight="1" x14ac:dyDescent="0.2"/>
    <row r="75" ht="12.75" hidden="1" customHeight="1" x14ac:dyDescent="0.2"/>
    <row r="76" ht="12.75" hidden="1" customHeight="1" x14ac:dyDescent="0.2"/>
    <row r="77" ht="12.75" hidden="1" customHeight="1" x14ac:dyDescent="0.2"/>
    <row r="78" ht="12.75" hidden="1" customHeight="1" x14ac:dyDescent="0.2"/>
    <row r="79" ht="12.75" hidden="1" customHeight="1" x14ac:dyDescent="0.2"/>
    <row r="80" ht="12.75" hidden="1" customHeight="1" x14ac:dyDescent="0.2"/>
    <row r="81" ht="12.75" hidden="1" customHeight="1" x14ac:dyDescent="0.2"/>
    <row r="82" ht="12.75" hidden="1" customHeight="1" x14ac:dyDescent="0.2"/>
    <row r="83" ht="12.75" hidden="1" customHeight="1" x14ac:dyDescent="0.2"/>
    <row r="84" ht="12.75" hidden="1" customHeight="1" x14ac:dyDescent="0.2"/>
    <row r="85" ht="12.75" hidden="1" customHeight="1" x14ac:dyDescent="0.2"/>
    <row r="86" ht="12.75" hidden="1" customHeight="1" x14ac:dyDescent="0.2"/>
    <row r="87" ht="12.75" hidden="1" customHeight="1" x14ac:dyDescent="0.2"/>
    <row r="88" ht="12.75" hidden="1" customHeight="1" x14ac:dyDescent="0.2"/>
    <row r="89" ht="12.75" hidden="1" customHeight="1" x14ac:dyDescent="0.2"/>
    <row r="90" ht="12.75" hidden="1" customHeight="1" x14ac:dyDescent="0.2"/>
    <row r="91" ht="12.75" hidden="1" customHeight="1" x14ac:dyDescent="0.2"/>
    <row r="92" ht="12.75" hidden="1" customHeight="1" x14ac:dyDescent="0.2"/>
    <row r="93" ht="12.75" hidden="1" customHeight="1" x14ac:dyDescent="0.2"/>
    <row r="94" ht="12.75" hidden="1" customHeight="1" x14ac:dyDescent="0.2"/>
    <row r="95" ht="12.75" hidden="1" customHeight="1" x14ac:dyDescent="0.2"/>
    <row r="96" ht="12.75" hidden="1" customHeight="1" x14ac:dyDescent="0.2"/>
    <row r="97" ht="12.75" hidden="1" customHeight="1" x14ac:dyDescent="0.2"/>
    <row r="98" ht="12.75" hidden="1" customHeight="1" x14ac:dyDescent="0.2"/>
    <row r="99" ht="12.75" hidden="1" customHeight="1" x14ac:dyDescent="0.2"/>
    <row r="100" ht="12.75" hidden="1" customHeight="1" x14ac:dyDescent="0.2"/>
    <row r="101" ht="12.75" hidden="1" customHeight="1" x14ac:dyDescent="0.2"/>
    <row r="102" ht="12.75" hidden="1" customHeight="1" x14ac:dyDescent="0.2"/>
    <row r="103" ht="12.75" hidden="1" customHeight="1" x14ac:dyDescent="0.2"/>
    <row r="104" ht="12.75" hidden="1" customHeight="1" x14ac:dyDescent="0.2"/>
    <row r="105" ht="12.75" hidden="1" customHeight="1" x14ac:dyDescent="0.2"/>
    <row r="106" ht="12.75" hidden="1" customHeight="1" x14ac:dyDescent="0.2"/>
    <row r="107" ht="12.75" hidden="1" customHeight="1" x14ac:dyDescent="0.2"/>
    <row r="108" ht="12.75" hidden="1" customHeight="1" x14ac:dyDescent="0.2"/>
    <row r="109" ht="12.75" hidden="1" customHeight="1" x14ac:dyDescent="0.2"/>
    <row r="110" ht="12.75" hidden="1" customHeight="1" x14ac:dyDescent="0.2"/>
    <row r="111" ht="12.75" hidden="1" customHeight="1" x14ac:dyDescent="0.2"/>
    <row r="112" ht="12.75" hidden="1" customHeight="1" x14ac:dyDescent="0.2"/>
    <row r="113" ht="12.75" hidden="1" customHeight="1" x14ac:dyDescent="0.2"/>
    <row r="114" ht="12.75" hidden="1" customHeight="1" x14ac:dyDescent="0.2"/>
    <row r="115" ht="12.75" hidden="1" customHeight="1" x14ac:dyDescent="0.2"/>
    <row r="116" ht="12.75" hidden="1" customHeight="1" x14ac:dyDescent="0.2"/>
    <row r="117" ht="12.75" hidden="1" customHeight="1" x14ac:dyDescent="0.2"/>
    <row r="118" ht="12.75" hidden="1" customHeight="1" x14ac:dyDescent="0.2"/>
    <row r="119" ht="12.75" hidden="1" customHeight="1" x14ac:dyDescent="0.2"/>
    <row r="120" ht="12.75" hidden="1" customHeight="1" x14ac:dyDescent="0.2"/>
    <row r="121" ht="12.75" hidden="1" customHeight="1" x14ac:dyDescent="0.2"/>
    <row r="122" ht="12.75" hidden="1" customHeight="1" x14ac:dyDescent="0.2"/>
    <row r="123" ht="12.75" hidden="1" customHeight="1" x14ac:dyDescent="0.2"/>
    <row r="124" ht="12.75" hidden="1" customHeight="1" x14ac:dyDescent="0.2"/>
    <row r="125" ht="12.75" hidden="1" customHeight="1" x14ac:dyDescent="0.2"/>
    <row r="126" ht="12.75" hidden="1" customHeight="1" x14ac:dyDescent="0.2"/>
    <row r="127" ht="12.75" hidden="1" customHeight="1" x14ac:dyDescent="0.2"/>
    <row r="128" ht="12.75" hidden="1" customHeight="1" x14ac:dyDescent="0.2"/>
    <row r="129" ht="12.75" hidden="1" customHeight="1" x14ac:dyDescent="0.2"/>
    <row r="130" ht="12.75" hidden="1" customHeight="1" x14ac:dyDescent="0.2"/>
    <row r="131" ht="12.75" hidden="1" customHeight="1" x14ac:dyDescent="0.2"/>
    <row r="132" ht="12.75" hidden="1" customHeight="1" x14ac:dyDescent="0.2"/>
    <row r="133" ht="12.75" hidden="1" customHeight="1" x14ac:dyDescent="0.2"/>
    <row r="134" ht="12.75" hidden="1" customHeight="1" x14ac:dyDescent="0.2"/>
    <row r="135" ht="12.75" hidden="1" customHeight="1" x14ac:dyDescent="0.2"/>
    <row r="136" ht="12.75" hidden="1" customHeight="1" x14ac:dyDescent="0.2"/>
    <row r="137" ht="12.75" hidden="1" customHeight="1" x14ac:dyDescent="0.2"/>
    <row r="138" ht="12.75" hidden="1" customHeight="1" x14ac:dyDescent="0.2"/>
    <row r="139" ht="12.75" hidden="1" customHeight="1" x14ac:dyDescent="0.2"/>
    <row r="140" ht="12.75" hidden="1" customHeight="1" x14ac:dyDescent="0.2"/>
    <row r="141" ht="12.75" hidden="1" customHeight="1" x14ac:dyDescent="0.2"/>
    <row r="142" ht="12.75" hidden="1" customHeight="1" x14ac:dyDescent="0.2"/>
    <row r="143" ht="12.75" hidden="1" customHeight="1" x14ac:dyDescent="0.2"/>
    <row r="144" ht="12.75" hidden="1" customHeight="1" x14ac:dyDescent="0.2"/>
    <row r="145" ht="12.75" hidden="1" customHeight="1" x14ac:dyDescent="0.2"/>
    <row r="146" ht="12.75" hidden="1" customHeight="1" x14ac:dyDescent="0.2"/>
    <row r="147" ht="12.75" hidden="1" customHeight="1" x14ac:dyDescent="0.2"/>
    <row r="148" ht="12.75" hidden="1" customHeight="1" x14ac:dyDescent="0.2"/>
    <row r="149" ht="12.75" hidden="1" customHeight="1" x14ac:dyDescent="0.2"/>
    <row r="150" ht="12.75" hidden="1" customHeight="1" x14ac:dyDescent="0.2"/>
    <row r="151" ht="12.75" hidden="1" customHeight="1" x14ac:dyDescent="0.2"/>
    <row r="152" ht="12.75" hidden="1" customHeight="1" x14ac:dyDescent="0.2"/>
    <row r="153" ht="12.75" hidden="1" customHeight="1" x14ac:dyDescent="0.2"/>
    <row r="154" ht="12.75" hidden="1" customHeight="1" x14ac:dyDescent="0.2"/>
    <row r="155" ht="12.75" hidden="1" customHeight="1" x14ac:dyDescent="0.2"/>
    <row r="156" ht="12.75" hidden="1" customHeight="1" x14ac:dyDescent="0.2"/>
    <row r="157" ht="12.75" hidden="1" customHeight="1" x14ac:dyDescent="0.2"/>
    <row r="158" ht="12.75" hidden="1" customHeight="1" x14ac:dyDescent="0.2"/>
    <row r="159" ht="12.75" hidden="1" customHeight="1" x14ac:dyDescent="0.2"/>
    <row r="160" ht="12.75" hidden="1" customHeight="1" x14ac:dyDescent="0.2"/>
    <row r="161" ht="12.75" hidden="1" customHeight="1" x14ac:dyDescent="0.2"/>
    <row r="162" ht="12.75" hidden="1" customHeight="1" x14ac:dyDescent="0.2"/>
    <row r="163" ht="12.75" hidden="1" customHeight="1" x14ac:dyDescent="0.2"/>
    <row r="164" ht="12.75" hidden="1" customHeight="1" x14ac:dyDescent="0.2"/>
    <row r="165" ht="12.75" hidden="1" customHeight="1" x14ac:dyDescent="0.2"/>
    <row r="166" ht="12.75" hidden="1" customHeight="1" x14ac:dyDescent="0.2"/>
    <row r="167" ht="12.75" hidden="1" customHeight="1" x14ac:dyDescent="0.2"/>
    <row r="168" ht="12.75" hidden="1" customHeight="1" x14ac:dyDescent="0.2"/>
    <row r="169" ht="12.75" hidden="1" customHeight="1" x14ac:dyDescent="0.2"/>
    <row r="170" ht="12.75" hidden="1" customHeight="1" x14ac:dyDescent="0.2"/>
    <row r="171" ht="12.75" hidden="1" customHeight="1" x14ac:dyDescent="0.2"/>
    <row r="172" ht="12.75" hidden="1" customHeight="1" x14ac:dyDescent="0.2"/>
    <row r="173" ht="12.75" hidden="1" customHeight="1" x14ac:dyDescent="0.2"/>
    <row r="174" ht="12.75" hidden="1" customHeight="1" x14ac:dyDescent="0.2"/>
    <row r="175" ht="12.75" hidden="1" customHeight="1" x14ac:dyDescent="0.2"/>
    <row r="176" ht="12.75" hidden="1" customHeight="1" x14ac:dyDescent="0.2"/>
    <row r="177" ht="12.75" hidden="1" customHeight="1" x14ac:dyDescent="0.2"/>
    <row r="178" ht="12.75" hidden="1" customHeight="1" x14ac:dyDescent="0.2"/>
    <row r="179" ht="12.75" hidden="1" customHeight="1" x14ac:dyDescent="0.2"/>
    <row r="180" ht="12.75" hidden="1" customHeight="1" x14ac:dyDescent="0.2"/>
    <row r="181" ht="12.75" hidden="1" customHeight="1" x14ac:dyDescent="0.2"/>
    <row r="182" ht="12.75" hidden="1" customHeight="1" x14ac:dyDescent="0.2"/>
    <row r="183" ht="12.75" hidden="1" customHeight="1" x14ac:dyDescent="0.2"/>
    <row r="184" ht="12.75" hidden="1" customHeight="1" x14ac:dyDescent="0.2"/>
    <row r="185" ht="12.75" hidden="1" customHeight="1" x14ac:dyDescent="0.2"/>
    <row r="186" ht="12.75" hidden="1" customHeight="1" x14ac:dyDescent="0.2"/>
    <row r="187" ht="12.75" hidden="1" customHeight="1" x14ac:dyDescent="0.2"/>
    <row r="188" ht="12.75" hidden="1" customHeight="1" x14ac:dyDescent="0.2"/>
    <row r="189" ht="12.75" hidden="1" customHeight="1" x14ac:dyDescent="0.2"/>
    <row r="190" ht="12.75" hidden="1" customHeight="1" x14ac:dyDescent="0.2"/>
    <row r="191" ht="12.75" hidden="1" customHeight="1" x14ac:dyDescent="0.2"/>
    <row r="192" ht="12.75" hidden="1" customHeight="1" x14ac:dyDescent="0.2"/>
    <row r="193" ht="12.75" hidden="1" customHeight="1" x14ac:dyDescent="0.2"/>
    <row r="194" ht="12.75" hidden="1" customHeight="1" x14ac:dyDescent="0.2"/>
    <row r="195" ht="12.75" hidden="1" customHeight="1" x14ac:dyDescent="0.2"/>
    <row r="196" ht="12.75" hidden="1" customHeight="1" x14ac:dyDescent="0.2"/>
    <row r="197" ht="12.75" hidden="1" customHeight="1" x14ac:dyDescent="0.2"/>
    <row r="198" ht="12.75" hidden="1" customHeight="1" x14ac:dyDescent="0.2"/>
    <row r="199" ht="12.75" hidden="1" customHeight="1" x14ac:dyDescent="0.2"/>
    <row r="200" ht="12.75" hidden="1" customHeight="1" x14ac:dyDescent="0.2"/>
    <row r="201" ht="12.75" hidden="1" customHeight="1" x14ac:dyDescent="0.2"/>
    <row r="202" ht="12.75" hidden="1" customHeight="1" x14ac:dyDescent="0.2"/>
    <row r="203" ht="12.75" hidden="1" customHeight="1" x14ac:dyDescent="0.2"/>
    <row r="204" ht="12.75" hidden="1" customHeight="1" x14ac:dyDescent="0.2"/>
    <row r="205" ht="12.75" hidden="1" customHeight="1" x14ac:dyDescent="0.2"/>
    <row r="206" ht="12.75" hidden="1" customHeight="1" x14ac:dyDescent="0.2"/>
    <row r="207" ht="12.75" hidden="1" customHeight="1" x14ac:dyDescent="0.2"/>
    <row r="208" ht="12.75" hidden="1" customHeight="1" x14ac:dyDescent="0.2"/>
    <row r="209" ht="12.75" hidden="1" customHeight="1" x14ac:dyDescent="0.2"/>
    <row r="210" ht="12.75" hidden="1" customHeight="1" x14ac:dyDescent="0.2"/>
  </sheetData>
  <mergeCells count="22">
    <mergeCell ref="C11:C16"/>
    <mergeCell ref="A11:A16"/>
    <mergeCell ref="B15:B16"/>
    <mergeCell ref="Y18:AE18"/>
    <mergeCell ref="Y9:AF9"/>
    <mergeCell ref="H9:H10"/>
    <mergeCell ref="B11:B14"/>
    <mergeCell ref="I9:P9"/>
    <mergeCell ref="AJ9:AJ10"/>
    <mergeCell ref="A9:A10"/>
    <mergeCell ref="G9:G10"/>
    <mergeCell ref="F9:F10"/>
    <mergeCell ref="B9:B10"/>
    <mergeCell ref="C9:C10"/>
    <mergeCell ref="D9:D10"/>
    <mergeCell ref="E9:E10"/>
    <mergeCell ref="AH9:AH10"/>
    <mergeCell ref="F2:P2"/>
    <mergeCell ref="F3:P3"/>
    <mergeCell ref="A4:P4"/>
    <mergeCell ref="A5:P5"/>
    <mergeCell ref="Q9:X9"/>
  </mergeCells>
  <pageMargins left="0.25" right="0.25" top="0.75" bottom="0.75" header="0.3" footer="0.3"/>
  <pageSetup scale="20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AJ130"/>
  <sheetViews>
    <sheetView showGridLines="0" topLeftCell="M13" zoomScale="80" zoomScaleNormal="80" workbookViewId="0">
      <selection activeCell="AA134" sqref="AA134"/>
    </sheetView>
  </sheetViews>
  <sheetFormatPr baseColWidth="10" defaultRowHeight="12.75" x14ac:dyDescent="0.2"/>
  <cols>
    <col min="1" max="1" width="20.85546875" style="1" customWidth="1"/>
    <col min="2" max="2" width="19" style="1" hidden="1" customWidth="1"/>
    <col min="3" max="3" width="19.7109375" style="1" hidden="1" customWidth="1"/>
    <col min="4" max="4" width="39.7109375" style="1" customWidth="1"/>
    <col min="5" max="5" width="11.7109375" style="1" customWidth="1"/>
    <col min="6" max="6" width="21.28515625" style="1" hidden="1" customWidth="1"/>
    <col min="7" max="7" width="4.5703125" style="1" hidden="1" customWidth="1"/>
    <col min="8" max="8" width="12.140625" style="30" hidden="1" customWidth="1"/>
    <col min="9" max="9" width="9.28515625" style="30" customWidth="1"/>
    <col min="10" max="10" width="10.42578125" style="30" customWidth="1"/>
    <col min="11" max="11" width="9.42578125" style="169" customWidth="1"/>
    <col min="12" max="12" width="11.42578125" style="46" customWidth="1"/>
    <col min="13" max="13" width="8" style="30" customWidth="1"/>
    <col min="14" max="14" width="12.28515625" style="46" customWidth="1"/>
    <col min="15" max="15" width="9.42578125" style="30" customWidth="1"/>
    <col min="16" max="16" width="8" style="30" customWidth="1"/>
    <col min="17" max="17" width="8.28515625" customWidth="1"/>
    <col min="18" max="18" width="8.42578125" customWidth="1"/>
    <col min="19" max="19" width="9.140625" customWidth="1"/>
    <col min="20" max="21" width="11.42578125" customWidth="1"/>
    <col min="22" max="22" width="13.28515625" style="470" customWidth="1"/>
    <col min="23" max="24" width="11.42578125" customWidth="1"/>
    <col min="25" max="25" width="8.7109375" customWidth="1"/>
    <col min="26" max="26" width="8.85546875" customWidth="1"/>
    <col min="27" max="27" width="10" customWidth="1"/>
    <col min="28" max="28" width="13.85546875" customWidth="1"/>
    <col min="29" max="29" width="12.140625" customWidth="1"/>
    <col min="30" max="30" width="14.42578125" customWidth="1"/>
    <col min="31" max="32" width="13.85546875" customWidth="1"/>
    <col min="33" max="33" width="5.28515625" customWidth="1"/>
    <col min="34" max="34" width="16.28515625" customWidth="1"/>
    <col min="35" max="35" width="4.42578125" customWidth="1"/>
    <col min="36" max="36" width="21.42578125" customWidth="1"/>
  </cols>
  <sheetData>
    <row r="2" spans="1:36" ht="21" x14ac:dyDescent="0.35">
      <c r="A2" s="400" t="s">
        <v>192</v>
      </c>
      <c r="F2" s="792"/>
      <c r="G2" s="792"/>
      <c r="H2" s="792"/>
      <c r="I2" s="792"/>
      <c r="J2" s="792"/>
      <c r="K2" s="792"/>
      <c r="L2" s="792"/>
      <c r="M2" s="792"/>
      <c r="N2" s="792"/>
      <c r="O2" s="792"/>
      <c r="P2" s="792"/>
    </row>
    <row r="3" spans="1:36" ht="21" x14ac:dyDescent="0.35">
      <c r="A3" s="400" t="s">
        <v>193</v>
      </c>
      <c r="F3" s="792"/>
      <c r="G3" s="792"/>
      <c r="H3" s="792"/>
      <c r="I3" s="792"/>
      <c r="J3" s="792"/>
      <c r="K3" s="792"/>
      <c r="L3" s="792"/>
      <c r="M3" s="792"/>
      <c r="N3" s="792"/>
      <c r="O3" s="792"/>
      <c r="P3" s="792"/>
    </row>
    <row r="4" spans="1:36" ht="20.25" x14ac:dyDescent="0.3">
      <c r="A4" s="793" t="s">
        <v>313</v>
      </c>
      <c r="B4" s="793"/>
      <c r="C4" s="793"/>
      <c r="D4" s="793"/>
      <c r="E4" s="793"/>
      <c r="F4" s="793"/>
      <c r="G4" s="793"/>
      <c r="H4" s="793"/>
      <c r="I4" s="793"/>
      <c r="J4" s="793"/>
      <c r="K4" s="793"/>
      <c r="L4" s="793"/>
      <c r="M4" s="793"/>
      <c r="N4" s="793"/>
      <c r="O4" s="793"/>
      <c r="P4" s="793"/>
    </row>
    <row r="5" spans="1:36" ht="20.25" x14ac:dyDescent="0.2">
      <c r="A5" s="794" t="s">
        <v>205</v>
      </c>
      <c r="B5" s="794"/>
      <c r="C5" s="794"/>
      <c r="D5" s="794"/>
      <c r="E5" s="794"/>
      <c r="F5" s="794"/>
      <c r="G5" s="794"/>
      <c r="H5" s="794"/>
      <c r="I5" s="794"/>
      <c r="J5" s="794"/>
      <c r="K5" s="794"/>
      <c r="L5" s="794"/>
      <c r="M5" s="794"/>
      <c r="N5" s="794"/>
      <c r="O5" s="794"/>
      <c r="P5" s="794"/>
    </row>
    <row r="8" spans="1:36" ht="13.5" thickBot="1" x14ac:dyDescent="0.25">
      <c r="A8" s="224"/>
      <c r="B8" s="224"/>
      <c r="C8" s="224"/>
      <c r="D8" s="224"/>
      <c r="E8" s="224"/>
      <c r="F8" s="224"/>
      <c r="G8" s="224"/>
      <c r="H8" s="225"/>
      <c r="I8" s="225"/>
      <c r="J8" s="225"/>
      <c r="K8" s="225"/>
      <c r="L8" s="225"/>
      <c r="M8" s="225"/>
      <c r="N8" s="569"/>
      <c r="O8" s="225"/>
      <c r="P8" s="225"/>
    </row>
    <row r="9" spans="1:36" ht="79.5" customHeight="1" thickBot="1" x14ac:dyDescent="0.25">
      <c r="A9" s="753" t="s">
        <v>195</v>
      </c>
      <c r="B9" s="753" t="s">
        <v>246</v>
      </c>
      <c r="C9" s="753" t="s">
        <v>247</v>
      </c>
      <c r="D9" s="753" t="s">
        <v>248</v>
      </c>
      <c r="E9" s="753" t="s">
        <v>24</v>
      </c>
      <c r="F9" s="797" t="s">
        <v>8</v>
      </c>
      <c r="G9" s="795" t="s">
        <v>191</v>
      </c>
      <c r="H9" s="763" t="s">
        <v>227</v>
      </c>
      <c r="I9" s="776" t="s">
        <v>218</v>
      </c>
      <c r="J9" s="749"/>
      <c r="K9" s="749"/>
      <c r="L9" s="749"/>
      <c r="M9" s="749"/>
      <c r="N9" s="749"/>
      <c r="O9" s="749"/>
      <c r="P9" s="750"/>
      <c r="Q9" s="748" t="s">
        <v>211</v>
      </c>
      <c r="R9" s="749"/>
      <c r="S9" s="749"/>
      <c r="T9" s="749"/>
      <c r="U9" s="749"/>
      <c r="V9" s="749"/>
      <c r="W9" s="749"/>
      <c r="X9" s="750"/>
      <c r="Y9" s="760" t="s">
        <v>210</v>
      </c>
      <c r="Z9" s="761"/>
      <c r="AA9" s="761"/>
      <c r="AB9" s="761"/>
      <c r="AC9" s="761"/>
      <c r="AD9" s="761"/>
      <c r="AE9" s="761"/>
      <c r="AF9" s="762"/>
      <c r="AG9" s="275"/>
      <c r="AH9" s="763" t="s">
        <v>318</v>
      </c>
      <c r="AI9" s="275"/>
      <c r="AJ9" s="763" t="s">
        <v>194</v>
      </c>
    </row>
    <row r="10" spans="1:36" ht="96.75" customHeight="1" thickBot="1" x14ac:dyDescent="0.25">
      <c r="A10" s="754"/>
      <c r="B10" s="754"/>
      <c r="C10" s="754"/>
      <c r="D10" s="754"/>
      <c r="E10" s="754"/>
      <c r="F10" s="798"/>
      <c r="G10" s="796"/>
      <c r="H10" s="764"/>
      <c r="I10" s="272" t="s">
        <v>304</v>
      </c>
      <c r="J10" s="273" t="s">
        <v>305</v>
      </c>
      <c r="K10" s="273" t="s">
        <v>306</v>
      </c>
      <c r="L10" s="289" t="s">
        <v>307</v>
      </c>
      <c r="M10" s="272" t="s">
        <v>308</v>
      </c>
      <c r="N10" s="272" t="s">
        <v>309</v>
      </c>
      <c r="O10" s="273" t="s">
        <v>310</v>
      </c>
      <c r="P10" s="274" t="s">
        <v>311</v>
      </c>
      <c r="Q10" s="272" t="s">
        <v>304</v>
      </c>
      <c r="R10" s="273" t="s">
        <v>305</v>
      </c>
      <c r="S10" s="273" t="s">
        <v>306</v>
      </c>
      <c r="T10" s="289" t="s">
        <v>307</v>
      </c>
      <c r="U10" s="272" t="s">
        <v>308</v>
      </c>
      <c r="V10" s="272" t="s">
        <v>309</v>
      </c>
      <c r="W10" s="273" t="s">
        <v>310</v>
      </c>
      <c r="X10" s="274" t="s">
        <v>311</v>
      </c>
      <c r="Y10" s="272" t="s">
        <v>304</v>
      </c>
      <c r="Z10" s="273" t="s">
        <v>305</v>
      </c>
      <c r="AA10" s="273" t="s">
        <v>306</v>
      </c>
      <c r="AB10" s="289" t="s">
        <v>307</v>
      </c>
      <c r="AC10" s="272" t="s">
        <v>308</v>
      </c>
      <c r="AD10" s="273" t="s">
        <v>309</v>
      </c>
      <c r="AE10" s="273" t="s">
        <v>310</v>
      </c>
      <c r="AF10" s="274" t="s">
        <v>311</v>
      </c>
      <c r="AG10" s="276"/>
      <c r="AH10" s="764"/>
      <c r="AI10" s="276"/>
      <c r="AJ10" s="764"/>
    </row>
    <row r="11" spans="1:36" ht="117.75" customHeight="1" x14ac:dyDescent="0.2">
      <c r="A11" s="801" t="s">
        <v>287</v>
      </c>
      <c r="B11" s="799" t="s">
        <v>288</v>
      </c>
      <c r="C11" s="804" t="s">
        <v>289</v>
      </c>
      <c r="D11" s="420" t="s">
        <v>290</v>
      </c>
      <c r="E11" s="587">
        <v>0.75</v>
      </c>
      <c r="F11" s="343" t="s">
        <v>23</v>
      </c>
      <c r="G11" s="238" t="s">
        <v>185</v>
      </c>
      <c r="H11" s="419" t="s">
        <v>221</v>
      </c>
      <c r="I11" s="415">
        <v>77.5</v>
      </c>
      <c r="J11" s="211">
        <v>80</v>
      </c>
      <c r="K11" s="211">
        <v>80</v>
      </c>
      <c r="L11" s="221">
        <v>0.82499999999999996</v>
      </c>
      <c r="M11" s="211">
        <v>82.5</v>
      </c>
      <c r="N11" s="47">
        <v>0.85</v>
      </c>
      <c r="O11" s="211">
        <v>85</v>
      </c>
      <c r="P11" s="231">
        <v>85</v>
      </c>
      <c r="Q11" s="439">
        <v>0.87</v>
      </c>
      <c r="R11" s="221">
        <v>0.93</v>
      </c>
      <c r="S11" s="221">
        <v>0.91</v>
      </c>
      <c r="T11" s="221">
        <v>0.81</v>
      </c>
      <c r="U11" s="286">
        <v>0.88</v>
      </c>
      <c r="V11" s="368">
        <v>0.9</v>
      </c>
      <c r="W11" s="368">
        <v>0.88</v>
      </c>
      <c r="X11" s="287"/>
      <c r="Y11" s="646">
        <v>1</v>
      </c>
      <c r="Z11" s="648">
        <v>1</v>
      </c>
      <c r="AA11" s="648">
        <v>1</v>
      </c>
      <c r="AB11" s="649">
        <v>1</v>
      </c>
      <c r="AC11" s="649">
        <v>1</v>
      </c>
      <c r="AD11" s="649">
        <v>1</v>
      </c>
      <c r="AE11" s="649">
        <v>1</v>
      </c>
      <c r="AF11" s="287"/>
      <c r="AH11" s="401">
        <f>AVERAGE(Y11:AD11)</f>
        <v>1</v>
      </c>
      <c r="AJ11" s="270">
        <f t="shared" ref="AJ11" si="0">AVERAGE(Y11:AF11)</f>
        <v>1</v>
      </c>
    </row>
    <row r="12" spans="1:36" ht="108.75" customHeight="1" thickBot="1" x14ac:dyDescent="0.25">
      <c r="A12" s="802"/>
      <c r="B12" s="800"/>
      <c r="C12" s="805"/>
      <c r="D12" s="421" t="s">
        <v>291</v>
      </c>
      <c r="E12" s="587">
        <v>0.8</v>
      </c>
      <c r="F12" s="340" t="s">
        <v>200</v>
      </c>
      <c r="G12" s="234" t="s">
        <v>185</v>
      </c>
      <c r="H12" s="364" t="s">
        <v>221</v>
      </c>
      <c r="I12" s="358">
        <v>80</v>
      </c>
      <c r="J12" s="215">
        <v>82</v>
      </c>
      <c r="K12" s="213">
        <v>0.82</v>
      </c>
      <c r="L12" s="213">
        <v>0.84</v>
      </c>
      <c r="M12" s="215">
        <v>84</v>
      </c>
      <c r="N12" s="352">
        <v>85</v>
      </c>
      <c r="O12" s="215">
        <v>85</v>
      </c>
      <c r="P12" s="229">
        <v>85</v>
      </c>
      <c r="Q12" s="404">
        <v>0.68</v>
      </c>
      <c r="R12" s="213">
        <v>0.73</v>
      </c>
      <c r="S12" s="213">
        <v>0.73</v>
      </c>
      <c r="T12" s="213">
        <v>0.73</v>
      </c>
      <c r="U12" s="285">
        <v>0.9</v>
      </c>
      <c r="V12" s="368">
        <v>0.9</v>
      </c>
      <c r="W12" s="368">
        <v>0.96</v>
      </c>
      <c r="X12" s="288"/>
      <c r="Y12" s="652">
        <v>0.82920000000000005</v>
      </c>
      <c r="Z12" s="649">
        <v>0.77</v>
      </c>
      <c r="AA12" s="649">
        <v>0.78</v>
      </c>
      <c r="AB12" s="649">
        <v>0.85</v>
      </c>
      <c r="AC12" s="649">
        <v>1</v>
      </c>
      <c r="AD12" s="649">
        <v>1</v>
      </c>
      <c r="AE12" s="649">
        <v>1</v>
      </c>
      <c r="AF12" s="288"/>
      <c r="AH12" s="270">
        <f>AVERAGE(Y12:AD12)</f>
        <v>0.87153333333333338</v>
      </c>
      <c r="AJ12" s="270">
        <f t="shared" ref="AJ12:AJ13" si="1">AVERAGE(Y12:AF12)</f>
        <v>0.88988571428571439</v>
      </c>
    </row>
    <row r="13" spans="1:36" ht="144.75" customHeight="1" thickBot="1" x14ac:dyDescent="0.25">
      <c r="A13" s="803"/>
      <c r="B13" s="422" t="s">
        <v>292</v>
      </c>
      <c r="C13" s="423" t="s">
        <v>293</v>
      </c>
      <c r="D13" s="424" t="s">
        <v>294</v>
      </c>
      <c r="E13" s="588">
        <v>2.8</v>
      </c>
      <c r="F13" s="340" t="s">
        <v>20</v>
      </c>
      <c r="G13" s="234" t="s">
        <v>185</v>
      </c>
      <c r="H13" s="364" t="s">
        <v>221</v>
      </c>
      <c r="I13" s="416">
        <v>3</v>
      </c>
      <c r="J13" s="217">
        <v>3.25</v>
      </c>
      <c r="K13" s="217">
        <v>3.3</v>
      </c>
      <c r="L13" s="217">
        <v>3.5</v>
      </c>
      <c r="M13" s="217">
        <v>3.5</v>
      </c>
      <c r="N13" s="352">
        <v>3.75</v>
      </c>
      <c r="O13" s="217">
        <v>3.75</v>
      </c>
      <c r="P13" s="553">
        <v>3.75</v>
      </c>
      <c r="Q13" s="416">
        <v>3.4</v>
      </c>
      <c r="R13" s="217">
        <v>3.6</v>
      </c>
      <c r="S13" s="217">
        <v>3.6</v>
      </c>
      <c r="T13" s="217">
        <v>3.6</v>
      </c>
      <c r="U13" s="217">
        <v>3.8</v>
      </c>
      <c r="V13" s="352">
        <v>3.76</v>
      </c>
      <c r="W13" s="217">
        <v>3.8</v>
      </c>
      <c r="X13" s="403"/>
      <c r="Y13" s="656">
        <v>1</v>
      </c>
      <c r="Z13" s="658">
        <v>1</v>
      </c>
      <c r="AA13" s="658">
        <v>1</v>
      </c>
      <c r="AB13" s="649">
        <v>0.96</v>
      </c>
      <c r="AC13" s="649">
        <v>1</v>
      </c>
      <c r="AD13" s="649">
        <v>0.98</v>
      </c>
      <c r="AE13" s="649">
        <v>1</v>
      </c>
      <c r="AF13" s="403"/>
      <c r="AH13" s="270">
        <f>AVERAGE(Y13:AD13)</f>
        <v>0.98999999999999988</v>
      </c>
      <c r="AJ13" s="270">
        <f t="shared" si="1"/>
        <v>0.99142857142857133</v>
      </c>
    </row>
    <row r="14" spans="1:36" ht="30.75" customHeight="1" thickBot="1" x14ac:dyDescent="0.25">
      <c r="F14" s="218"/>
      <c r="G14" s="218"/>
      <c r="H14" s="283" t="s">
        <v>221</v>
      </c>
      <c r="I14" s="169"/>
      <c r="J14" s="169"/>
      <c r="L14" s="169"/>
      <c r="M14" s="169"/>
      <c r="O14" s="169"/>
      <c r="P14" s="169"/>
      <c r="Q14" s="212"/>
      <c r="R14" s="212"/>
      <c r="S14" s="212"/>
      <c r="T14" s="212"/>
      <c r="U14" s="212"/>
      <c r="W14" s="212"/>
      <c r="X14" s="212"/>
      <c r="Y14" s="280">
        <f t="shared" ref="Y14:AF14" si="2">AVERAGEIF(Y11:Y13,"&gt;=0")</f>
        <v>0.94306666666666672</v>
      </c>
      <c r="Z14" s="267">
        <f t="shared" si="2"/>
        <v>0.92333333333333334</v>
      </c>
      <c r="AA14" s="267">
        <f t="shared" si="2"/>
        <v>0.92666666666666675</v>
      </c>
      <c r="AB14" s="267">
        <f t="shared" si="2"/>
        <v>0.93666666666666665</v>
      </c>
      <c r="AC14" s="267">
        <f t="shared" si="2"/>
        <v>1</v>
      </c>
      <c r="AD14" s="267">
        <f t="shared" si="2"/>
        <v>0.99333333333333329</v>
      </c>
      <c r="AE14" s="267">
        <f t="shared" si="2"/>
        <v>1</v>
      </c>
      <c r="AF14" s="268" t="e">
        <f t="shared" si="2"/>
        <v>#DIV/0!</v>
      </c>
      <c r="AH14" s="233">
        <f>AVERAGEIF(AH11:AH13,"&gt;=0")</f>
        <v>0.95384444444444438</v>
      </c>
      <c r="AJ14" s="233">
        <f>AVERAGEIF(AJ11:AJ13,"&gt;=0")</f>
        <v>0.9604380952380952</v>
      </c>
    </row>
    <row r="15" spans="1:36" ht="36" customHeight="1" thickBot="1" x14ac:dyDescent="0.25">
      <c r="F15" s="218"/>
      <c r="G15" s="218"/>
      <c r="H15" s="284" t="s">
        <v>222</v>
      </c>
      <c r="I15" s="169"/>
      <c r="J15" s="169"/>
      <c r="L15" s="169"/>
      <c r="M15" s="169"/>
      <c r="O15" s="169"/>
      <c r="P15" s="169"/>
      <c r="Q15" s="212"/>
      <c r="R15" s="212"/>
      <c r="S15" s="212"/>
      <c r="T15" s="212"/>
      <c r="U15" s="212"/>
      <c r="W15" s="212"/>
      <c r="X15" s="212"/>
      <c r="Y15" s="757" t="s">
        <v>314</v>
      </c>
      <c r="Z15" s="758"/>
      <c r="AA15" s="758"/>
      <c r="AB15" s="758"/>
      <c r="AC15" s="758"/>
      <c r="AD15" s="758"/>
      <c r="AE15" s="759"/>
      <c r="AF15" s="295">
        <f>AVERAGEIF(Y14:AF14,"&gt;0",Y14:AF14)</f>
        <v>0.96043809523809531</v>
      </c>
    </row>
    <row r="16" spans="1:36" ht="10.5" customHeight="1" x14ac:dyDescent="0.2"/>
    <row r="17" hidden="1" x14ac:dyDescent="0.2"/>
    <row r="18" hidden="1" x14ac:dyDescent="0.2"/>
    <row r="19" hidden="1" x14ac:dyDescent="0.2"/>
    <row r="20" hidden="1" x14ac:dyDescent="0.2"/>
    <row r="21" hidden="1" x14ac:dyDescent="0.2"/>
    <row r="22" hidden="1" x14ac:dyDescent="0.2"/>
    <row r="23" hidden="1" x14ac:dyDescent="0.2"/>
    <row r="24" hidden="1" x14ac:dyDescent="0.2"/>
    <row r="25" hidden="1" x14ac:dyDescent="0.2"/>
    <row r="26" hidden="1" x14ac:dyDescent="0.2"/>
    <row r="27" hidden="1" x14ac:dyDescent="0.2"/>
    <row r="28" hidden="1" x14ac:dyDescent="0.2"/>
    <row r="29" hidden="1" x14ac:dyDescent="0.2"/>
    <row r="30" hidden="1" x14ac:dyDescent="0.2"/>
    <row r="31" hidden="1" x14ac:dyDescent="0.2"/>
    <row r="32" hidden="1" x14ac:dyDescent="0.2"/>
    <row r="33" hidden="1" x14ac:dyDescent="0.2"/>
    <row r="34" hidden="1" x14ac:dyDescent="0.2"/>
    <row r="35" hidden="1" x14ac:dyDescent="0.2"/>
    <row r="36" hidden="1" x14ac:dyDescent="0.2"/>
    <row r="37" hidden="1" x14ac:dyDescent="0.2"/>
    <row r="38" hidden="1" x14ac:dyDescent="0.2"/>
    <row r="39" hidden="1" x14ac:dyDescent="0.2"/>
    <row r="40" hidden="1" x14ac:dyDescent="0.2"/>
    <row r="41" hidden="1" x14ac:dyDescent="0.2"/>
    <row r="42" hidden="1" x14ac:dyDescent="0.2"/>
    <row r="43" hidden="1" x14ac:dyDescent="0.2"/>
    <row r="44" hidden="1" x14ac:dyDescent="0.2"/>
    <row r="45" hidden="1" x14ac:dyDescent="0.2"/>
    <row r="46" hidden="1" x14ac:dyDescent="0.2"/>
    <row r="47" hidden="1" x14ac:dyDescent="0.2"/>
    <row r="48" hidden="1" x14ac:dyDescent="0.2"/>
    <row r="49" hidden="1" x14ac:dyDescent="0.2"/>
    <row r="50" hidden="1" x14ac:dyDescent="0.2"/>
    <row r="51" hidden="1" x14ac:dyDescent="0.2"/>
    <row r="52" hidden="1" x14ac:dyDescent="0.2"/>
    <row r="53" hidden="1" x14ac:dyDescent="0.2"/>
    <row r="54" hidden="1" x14ac:dyDescent="0.2"/>
    <row r="55" hidden="1" x14ac:dyDescent="0.2"/>
    <row r="56" hidden="1" x14ac:dyDescent="0.2"/>
    <row r="57" hidden="1" x14ac:dyDescent="0.2"/>
    <row r="58" hidden="1" x14ac:dyDescent="0.2"/>
    <row r="59" hidden="1" x14ac:dyDescent="0.2"/>
    <row r="60" hidden="1" x14ac:dyDescent="0.2"/>
    <row r="61" hidden="1" x14ac:dyDescent="0.2"/>
    <row r="62" hidden="1" x14ac:dyDescent="0.2"/>
    <row r="63" hidden="1" x14ac:dyDescent="0.2"/>
    <row r="64" hidden="1" x14ac:dyDescent="0.2"/>
    <row r="65" hidden="1" x14ac:dyDescent="0.2"/>
    <row r="66" hidden="1" x14ac:dyDescent="0.2"/>
    <row r="67" hidden="1" x14ac:dyDescent="0.2"/>
    <row r="68" hidden="1" x14ac:dyDescent="0.2"/>
    <row r="69" hidden="1" x14ac:dyDescent="0.2"/>
    <row r="70" hidden="1" x14ac:dyDescent="0.2"/>
    <row r="71" hidden="1" x14ac:dyDescent="0.2"/>
    <row r="72" hidden="1" x14ac:dyDescent="0.2"/>
    <row r="73" hidden="1" x14ac:dyDescent="0.2"/>
    <row r="74" hidden="1" x14ac:dyDescent="0.2"/>
    <row r="75" hidden="1" x14ac:dyDescent="0.2"/>
    <row r="76" hidden="1" x14ac:dyDescent="0.2"/>
    <row r="77" hidden="1" x14ac:dyDescent="0.2"/>
    <row r="78" hidden="1" x14ac:dyDescent="0.2"/>
    <row r="79" hidden="1" x14ac:dyDescent="0.2"/>
    <row r="80" hidden="1" x14ac:dyDescent="0.2"/>
    <row r="81" hidden="1" x14ac:dyDescent="0.2"/>
    <row r="82" hidden="1" x14ac:dyDescent="0.2"/>
    <row r="83" hidden="1" x14ac:dyDescent="0.2"/>
    <row r="84" hidden="1" x14ac:dyDescent="0.2"/>
    <row r="85" hidden="1" x14ac:dyDescent="0.2"/>
    <row r="86" hidden="1" x14ac:dyDescent="0.2"/>
    <row r="87" hidden="1" x14ac:dyDescent="0.2"/>
    <row r="88" hidden="1" x14ac:dyDescent="0.2"/>
    <row r="89" hidden="1" x14ac:dyDescent="0.2"/>
    <row r="90" hidden="1" x14ac:dyDescent="0.2"/>
    <row r="91" hidden="1" x14ac:dyDescent="0.2"/>
    <row r="92" hidden="1" x14ac:dyDescent="0.2"/>
    <row r="93" hidden="1" x14ac:dyDescent="0.2"/>
    <row r="94" hidden="1" x14ac:dyDescent="0.2"/>
    <row r="95" hidden="1" x14ac:dyDescent="0.2"/>
    <row r="96" hidden="1" x14ac:dyDescent="0.2"/>
    <row r="97" hidden="1" x14ac:dyDescent="0.2"/>
    <row r="98" hidden="1" x14ac:dyDescent="0.2"/>
    <row r="99" hidden="1" x14ac:dyDescent="0.2"/>
    <row r="100" hidden="1" x14ac:dyDescent="0.2"/>
    <row r="101" hidden="1" x14ac:dyDescent="0.2"/>
    <row r="102" hidden="1" x14ac:dyDescent="0.2"/>
    <row r="103" hidden="1" x14ac:dyDescent="0.2"/>
    <row r="104" hidden="1" x14ac:dyDescent="0.2"/>
    <row r="105" hidden="1" x14ac:dyDescent="0.2"/>
    <row r="106" hidden="1" x14ac:dyDescent="0.2"/>
    <row r="107" hidden="1" x14ac:dyDescent="0.2"/>
    <row r="108" hidden="1" x14ac:dyDescent="0.2"/>
    <row r="109" hidden="1" x14ac:dyDescent="0.2"/>
    <row r="110" hidden="1" x14ac:dyDescent="0.2"/>
    <row r="111" hidden="1" x14ac:dyDescent="0.2"/>
    <row r="112" hidden="1" x14ac:dyDescent="0.2"/>
    <row r="113" hidden="1" x14ac:dyDescent="0.2"/>
    <row r="114" hidden="1" x14ac:dyDescent="0.2"/>
    <row r="115" hidden="1" x14ac:dyDescent="0.2"/>
    <row r="116" hidden="1" x14ac:dyDescent="0.2"/>
    <row r="117" hidden="1" x14ac:dyDescent="0.2"/>
    <row r="118" hidden="1" x14ac:dyDescent="0.2"/>
    <row r="119" hidden="1" x14ac:dyDescent="0.2"/>
    <row r="120" hidden="1" x14ac:dyDescent="0.2"/>
    <row r="121" hidden="1" x14ac:dyDescent="0.2"/>
    <row r="122" hidden="1" x14ac:dyDescent="0.2"/>
    <row r="123" hidden="1" x14ac:dyDescent="0.2"/>
    <row r="124" hidden="1" x14ac:dyDescent="0.2"/>
    <row r="125" hidden="1" x14ac:dyDescent="0.2"/>
    <row r="126" hidden="1" x14ac:dyDescent="0.2"/>
    <row r="127" hidden="1" x14ac:dyDescent="0.2"/>
    <row r="128" hidden="1" x14ac:dyDescent="0.2"/>
    <row r="129" hidden="1" x14ac:dyDescent="0.2"/>
    <row r="130" hidden="1" x14ac:dyDescent="0.2"/>
  </sheetData>
  <mergeCells count="21">
    <mergeCell ref="B11:B12"/>
    <mergeCell ref="A11:A13"/>
    <mergeCell ref="Y15:AE15"/>
    <mergeCell ref="Y9:AF9"/>
    <mergeCell ref="H9:H10"/>
    <mergeCell ref="C11:C12"/>
    <mergeCell ref="I9:P9"/>
    <mergeCell ref="AJ9:AJ10"/>
    <mergeCell ref="A9:A10"/>
    <mergeCell ref="G9:G10"/>
    <mergeCell ref="F9:F10"/>
    <mergeCell ref="B9:B10"/>
    <mergeCell ref="C9:C10"/>
    <mergeCell ref="D9:D10"/>
    <mergeCell ref="E9:E10"/>
    <mergeCell ref="AH9:AH10"/>
    <mergeCell ref="F2:P2"/>
    <mergeCell ref="F3:P3"/>
    <mergeCell ref="A4:P4"/>
    <mergeCell ref="A5:P5"/>
    <mergeCell ref="Q9:X9"/>
  </mergeCells>
  <pageMargins left="0.23622047244094491" right="0.23622047244094491" top="0.74803149606299213" bottom="0.74803149606299213" header="0.31496062992125984" footer="0.31496062992125984"/>
  <pageSetup scale="70"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AJ288"/>
  <sheetViews>
    <sheetView showGridLines="0" topLeftCell="L10" zoomScale="80" zoomScaleNormal="80" workbookViewId="0">
      <selection activeCell="AC14" sqref="AC14"/>
    </sheetView>
  </sheetViews>
  <sheetFormatPr baseColWidth="10" defaultRowHeight="12.75" x14ac:dyDescent="0.2"/>
  <cols>
    <col min="1" max="2" width="21" style="1" customWidth="1"/>
    <col min="3" max="3" width="19.5703125" style="1" customWidth="1"/>
    <col min="4" max="4" width="16.28515625" style="1" customWidth="1"/>
    <col min="5" max="5" width="14.85546875" style="1" customWidth="1"/>
    <col min="6" max="7" width="11.85546875" style="1" hidden="1" customWidth="1"/>
    <col min="8" max="8" width="11.85546875" style="30" hidden="1" customWidth="1"/>
    <col min="9" max="10" width="9" style="30" customWidth="1"/>
    <col min="11" max="11" width="9" style="169" customWidth="1"/>
    <col min="12" max="12" width="9" style="46" customWidth="1"/>
    <col min="13" max="13" width="9" style="30" customWidth="1"/>
    <col min="14" max="14" width="9" style="169" customWidth="1"/>
    <col min="15" max="16" width="9" style="30" customWidth="1"/>
    <col min="17" max="21" width="9" customWidth="1"/>
    <col min="22" max="22" width="9" style="212" customWidth="1"/>
    <col min="23" max="26" width="9" customWidth="1"/>
    <col min="27" max="27" width="10.28515625" customWidth="1"/>
    <col min="28" max="28" width="10" bestFit="1" customWidth="1"/>
    <col min="29" max="29" width="10.7109375" bestFit="1" customWidth="1"/>
    <col min="30" max="30" width="10" bestFit="1" customWidth="1"/>
    <col min="31" max="31" width="13.42578125" customWidth="1"/>
    <col min="32" max="32" width="15.140625" customWidth="1"/>
    <col min="33" max="33" width="4" customWidth="1"/>
    <col min="34" max="34" width="15.7109375" customWidth="1"/>
    <col min="36" max="36" width="23.5703125" customWidth="1"/>
  </cols>
  <sheetData>
    <row r="2" spans="1:36" ht="21" x14ac:dyDescent="0.35">
      <c r="A2" s="400" t="s">
        <v>192</v>
      </c>
      <c r="F2" s="792"/>
      <c r="G2" s="792"/>
      <c r="H2" s="792"/>
      <c r="I2" s="792"/>
      <c r="J2" s="792"/>
      <c r="K2" s="792"/>
      <c r="L2" s="792"/>
      <c r="M2" s="792"/>
      <c r="N2" s="792"/>
      <c r="O2" s="792"/>
      <c r="P2" s="792"/>
    </row>
    <row r="3" spans="1:36" ht="21" x14ac:dyDescent="0.35">
      <c r="A3" s="400" t="s">
        <v>193</v>
      </c>
      <c r="D3" s="385"/>
      <c r="E3" s="385"/>
      <c r="F3" s="806"/>
      <c r="G3" s="806"/>
      <c r="H3" s="806"/>
      <c r="I3" s="806"/>
      <c r="J3" s="806"/>
      <c r="K3" s="806"/>
      <c r="L3" s="806"/>
      <c r="M3" s="806"/>
      <c r="N3" s="806"/>
      <c r="O3" s="806"/>
      <c r="P3" s="806"/>
    </row>
    <row r="4" spans="1:36" ht="20.25" x14ac:dyDescent="0.3">
      <c r="A4" s="793" t="s">
        <v>313</v>
      </c>
      <c r="B4" s="793"/>
      <c r="C4" s="793"/>
      <c r="D4" s="793"/>
      <c r="E4" s="793"/>
      <c r="F4" s="793"/>
      <c r="G4" s="793"/>
      <c r="H4" s="793"/>
      <c r="I4" s="793"/>
      <c r="J4" s="793"/>
      <c r="K4" s="793"/>
      <c r="L4" s="793"/>
      <c r="M4" s="793"/>
      <c r="N4" s="793"/>
      <c r="O4" s="793"/>
      <c r="P4" s="793"/>
    </row>
    <row r="5" spans="1:36" ht="20.25" x14ac:dyDescent="0.2">
      <c r="A5" s="794" t="s">
        <v>206</v>
      </c>
      <c r="B5" s="794"/>
      <c r="C5" s="794"/>
      <c r="D5" s="794"/>
      <c r="E5" s="794"/>
      <c r="F5" s="794"/>
      <c r="G5" s="794"/>
      <c r="H5" s="794"/>
      <c r="I5" s="794"/>
      <c r="J5" s="794"/>
      <c r="K5" s="794"/>
      <c r="L5" s="794"/>
      <c r="M5" s="794"/>
      <c r="N5" s="794"/>
      <c r="O5" s="794"/>
      <c r="P5" s="794"/>
      <c r="AI5" s="177"/>
    </row>
    <row r="6" spans="1:36" x14ac:dyDescent="0.2">
      <c r="AI6" s="177"/>
    </row>
    <row r="7" spans="1:36" x14ac:dyDescent="0.2">
      <c r="AI7" s="177"/>
    </row>
    <row r="8" spans="1:36" ht="13.5" thickBot="1" x14ac:dyDescent="0.25">
      <c r="A8" s="224"/>
      <c r="B8" s="224"/>
      <c r="C8" s="224"/>
      <c r="D8" s="224"/>
      <c r="E8" s="224"/>
      <c r="F8" s="224"/>
      <c r="G8" s="224"/>
      <c r="H8" s="225"/>
      <c r="I8" s="225"/>
      <c r="J8" s="225"/>
      <c r="K8" s="225"/>
      <c r="L8" s="225"/>
      <c r="M8" s="225"/>
      <c r="N8" s="225"/>
      <c r="O8" s="225"/>
      <c r="P8" s="225"/>
      <c r="AI8" s="177"/>
    </row>
    <row r="9" spans="1:36" ht="62.25" customHeight="1" thickBot="1" x14ac:dyDescent="0.25">
      <c r="A9" s="753" t="s">
        <v>195</v>
      </c>
      <c r="B9" s="753" t="s">
        <v>246</v>
      </c>
      <c r="C9" s="753" t="s">
        <v>247</v>
      </c>
      <c r="D9" s="753" t="s">
        <v>248</v>
      </c>
      <c r="E9" s="753" t="s">
        <v>24</v>
      </c>
      <c r="F9" s="812" t="s">
        <v>8</v>
      </c>
      <c r="G9" s="810" t="s">
        <v>201</v>
      </c>
      <c r="H9" s="763" t="s">
        <v>227</v>
      </c>
      <c r="I9" s="776" t="s">
        <v>218</v>
      </c>
      <c r="J9" s="749"/>
      <c r="K9" s="749"/>
      <c r="L9" s="749"/>
      <c r="M9" s="749"/>
      <c r="N9" s="749"/>
      <c r="O9" s="749"/>
      <c r="P9" s="750"/>
      <c r="Q9" s="748" t="s">
        <v>211</v>
      </c>
      <c r="R9" s="749"/>
      <c r="S9" s="749"/>
      <c r="T9" s="749"/>
      <c r="U9" s="749"/>
      <c r="V9" s="749"/>
      <c r="W9" s="749"/>
      <c r="X9" s="750"/>
      <c r="Y9" s="760" t="s">
        <v>210</v>
      </c>
      <c r="Z9" s="761"/>
      <c r="AA9" s="761"/>
      <c r="AB9" s="761"/>
      <c r="AC9" s="761"/>
      <c r="AD9" s="761"/>
      <c r="AE9" s="761"/>
      <c r="AF9" s="762"/>
      <c r="AG9" s="275"/>
      <c r="AH9" s="763" t="s">
        <v>317</v>
      </c>
      <c r="AI9" s="179"/>
      <c r="AJ9" s="763" t="s">
        <v>194</v>
      </c>
    </row>
    <row r="10" spans="1:36" ht="66" customHeight="1" thickBot="1" x14ac:dyDescent="0.25">
      <c r="A10" s="754"/>
      <c r="B10" s="754"/>
      <c r="C10" s="754"/>
      <c r="D10" s="754"/>
      <c r="E10" s="754"/>
      <c r="F10" s="813"/>
      <c r="G10" s="811"/>
      <c r="H10" s="765"/>
      <c r="I10" s="272" t="s">
        <v>304</v>
      </c>
      <c r="J10" s="273" t="s">
        <v>305</v>
      </c>
      <c r="K10" s="273" t="s">
        <v>306</v>
      </c>
      <c r="L10" s="289" t="s">
        <v>307</v>
      </c>
      <c r="M10" s="272" t="s">
        <v>308</v>
      </c>
      <c r="N10" s="273" t="s">
        <v>309</v>
      </c>
      <c r="O10" s="273" t="s">
        <v>310</v>
      </c>
      <c r="P10" s="274" t="s">
        <v>311</v>
      </c>
      <c r="Q10" s="272" t="s">
        <v>304</v>
      </c>
      <c r="R10" s="273" t="s">
        <v>305</v>
      </c>
      <c r="S10" s="273" t="s">
        <v>306</v>
      </c>
      <c r="T10" s="289" t="s">
        <v>307</v>
      </c>
      <c r="U10" s="272" t="s">
        <v>308</v>
      </c>
      <c r="V10" s="273" t="s">
        <v>309</v>
      </c>
      <c r="W10" s="273" t="s">
        <v>310</v>
      </c>
      <c r="X10" s="274" t="s">
        <v>311</v>
      </c>
      <c r="Y10" s="272" t="s">
        <v>304</v>
      </c>
      <c r="Z10" s="273" t="s">
        <v>305</v>
      </c>
      <c r="AA10" s="273" t="s">
        <v>306</v>
      </c>
      <c r="AB10" s="289" t="s">
        <v>307</v>
      </c>
      <c r="AC10" s="272" t="s">
        <v>308</v>
      </c>
      <c r="AD10" s="273" t="s">
        <v>309</v>
      </c>
      <c r="AE10" s="273" t="s">
        <v>310</v>
      </c>
      <c r="AF10" s="274" t="s">
        <v>311</v>
      </c>
      <c r="AG10" s="276"/>
      <c r="AH10" s="764"/>
      <c r="AI10" s="276"/>
      <c r="AJ10" s="764"/>
    </row>
    <row r="11" spans="1:36" ht="45.75" customHeight="1" x14ac:dyDescent="0.2">
      <c r="A11" s="807" t="s">
        <v>295</v>
      </c>
      <c r="B11" s="814" t="s">
        <v>296</v>
      </c>
      <c r="C11" s="814" t="s">
        <v>297</v>
      </c>
      <c r="D11" s="430" t="s">
        <v>298</v>
      </c>
      <c r="E11" s="425">
        <v>-0.41</v>
      </c>
      <c r="F11" s="348" t="s">
        <v>65</v>
      </c>
      <c r="G11" s="374" t="s">
        <v>180</v>
      </c>
      <c r="H11" s="435" t="s">
        <v>234</v>
      </c>
      <c r="I11" s="439">
        <v>-0.15</v>
      </c>
      <c r="J11" s="221">
        <v>-0.1</v>
      </c>
      <c r="K11" s="221">
        <v>-0.1</v>
      </c>
      <c r="L11" s="450">
        <v>-0.05</v>
      </c>
      <c r="M11" s="545">
        <v>-0.05</v>
      </c>
      <c r="N11" s="221">
        <v>0</v>
      </c>
      <c r="O11" s="221">
        <v>0</v>
      </c>
      <c r="P11" s="438">
        <v>0</v>
      </c>
      <c r="Q11" s="439">
        <v>-2.7E-2</v>
      </c>
      <c r="R11" s="447">
        <v>1.0500000000000001E-2</v>
      </c>
      <c r="S11" s="447">
        <v>1.0500000000000001E-2</v>
      </c>
      <c r="T11" s="448">
        <v>1.2999999999999999E-2</v>
      </c>
      <c r="U11" s="546">
        <v>-0.06</v>
      </c>
      <c r="V11" s="577">
        <v>8.6999999999999994E-3</v>
      </c>
      <c r="W11" s="678">
        <v>0.01</v>
      </c>
      <c r="X11" s="574"/>
      <c r="Y11" s="660">
        <v>1</v>
      </c>
      <c r="Z11" s="665">
        <v>0.48</v>
      </c>
      <c r="AA11" s="665">
        <v>0.48</v>
      </c>
      <c r="AB11" s="665">
        <v>0.5</v>
      </c>
      <c r="AC11" s="666">
        <v>1</v>
      </c>
      <c r="AD11" s="666">
        <v>1</v>
      </c>
      <c r="AE11" s="648">
        <v>1</v>
      </c>
      <c r="AF11" s="369"/>
      <c r="AH11" s="401">
        <f t="shared" ref="AH11:AH17" si="0">AVERAGE(Y11:AE11)</f>
        <v>0.78</v>
      </c>
      <c r="AJ11" s="401">
        <f t="shared" ref="AJ11" si="1">AVERAGE(Y11:AF11)</f>
        <v>0.78</v>
      </c>
    </row>
    <row r="12" spans="1:36" ht="48" customHeight="1" x14ac:dyDescent="0.2">
      <c r="A12" s="808"/>
      <c r="B12" s="815"/>
      <c r="C12" s="815"/>
      <c r="D12" s="431" t="s">
        <v>299</v>
      </c>
      <c r="E12" s="426">
        <v>6.0000000000000001E-3</v>
      </c>
      <c r="F12" s="349" t="s">
        <v>154</v>
      </c>
      <c r="G12" s="375" t="s">
        <v>239</v>
      </c>
      <c r="H12" s="436" t="s">
        <v>221</v>
      </c>
      <c r="I12" s="440">
        <v>7.0000000000000001E-3</v>
      </c>
      <c r="J12" s="388">
        <v>8.0000000000000002E-3</v>
      </c>
      <c r="K12" s="388">
        <v>8.0000000000000002E-3</v>
      </c>
      <c r="L12" s="451">
        <v>8.9999999999999993E-3</v>
      </c>
      <c r="M12" s="538">
        <v>8.9999999999999993E-3</v>
      </c>
      <c r="N12" s="213">
        <v>0.01</v>
      </c>
      <c r="O12" s="213">
        <v>0.01</v>
      </c>
      <c r="P12" s="567">
        <v>0.01</v>
      </c>
      <c r="Q12" s="440">
        <v>8.0000000000000002E-3</v>
      </c>
      <c r="R12" s="388">
        <v>8.0000000000000002E-3</v>
      </c>
      <c r="S12" s="388">
        <v>8.0000000000000002E-3</v>
      </c>
      <c r="T12" s="388">
        <v>8.0000000000000002E-3</v>
      </c>
      <c r="U12" s="538">
        <v>8.9999999999999993E-3</v>
      </c>
      <c r="V12" s="213">
        <v>0.01</v>
      </c>
      <c r="W12" s="678">
        <v>0.01</v>
      </c>
      <c r="X12" s="575"/>
      <c r="Y12" s="662">
        <v>1</v>
      </c>
      <c r="Z12" s="667">
        <v>1</v>
      </c>
      <c r="AA12" s="667">
        <v>1</v>
      </c>
      <c r="AB12" s="667">
        <v>0.98</v>
      </c>
      <c r="AC12" s="668">
        <v>1</v>
      </c>
      <c r="AD12" s="668">
        <v>1</v>
      </c>
      <c r="AE12" s="649">
        <v>1</v>
      </c>
      <c r="AF12" s="370"/>
      <c r="AH12" s="270">
        <f t="shared" si="0"/>
        <v>0.99714285714285722</v>
      </c>
      <c r="AJ12" s="270">
        <f t="shared" ref="AJ12:AJ17" si="2">AVERAGE(Y12:AF12)</f>
        <v>0.99714285714285722</v>
      </c>
    </row>
    <row r="13" spans="1:36" ht="38.25" customHeight="1" x14ac:dyDescent="0.2">
      <c r="A13" s="808"/>
      <c r="B13" s="815"/>
      <c r="C13" s="815"/>
      <c r="D13" s="431" t="s">
        <v>300</v>
      </c>
      <c r="E13" s="427">
        <v>94</v>
      </c>
      <c r="F13" s="349" t="s">
        <v>229</v>
      </c>
      <c r="G13" s="376" t="s">
        <v>232</v>
      </c>
      <c r="H13" s="437" t="s">
        <v>234</v>
      </c>
      <c r="I13" s="441">
        <v>90</v>
      </c>
      <c r="J13" s="237">
        <v>80</v>
      </c>
      <c r="K13" s="237">
        <v>80</v>
      </c>
      <c r="L13" s="452">
        <v>70</v>
      </c>
      <c r="M13" s="452">
        <v>70</v>
      </c>
      <c r="N13" s="234">
        <v>60</v>
      </c>
      <c r="O13" s="237">
        <v>60</v>
      </c>
      <c r="P13" s="568">
        <v>60</v>
      </c>
      <c r="Q13" s="441">
        <v>74</v>
      </c>
      <c r="R13" s="352">
        <v>1.74</v>
      </c>
      <c r="S13" s="352">
        <v>3.52</v>
      </c>
      <c r="T13" s="352">
        <v>1.3149999999999999</v>
      </c>
      <c r="U13" s="452">
        <v>96</v>
      </c>
      <c r="V13" s="215">
        <v>3.57</v>
      </c>
      <c r="W13" s="679">
        <v>4.17</v>
      </c>
      <c r="X13" s="575"/>
      <c r="Y13" s="662">
        <v>1</v>
      </c>
      <c r="Z13" s="667">
        <v>0.41</v>
      </c>
      <c r="AA13" s="667">
        <v>0.41</v>
      </c>
      <c r="AB13" s="667">
        <v>0.5</v>
      </c>
      <c r="AC13" s="668">
        <v>0.74</v>
      </c>
      <c r="AD13" s="669">
        <v>0.59499999999999997</v>
      </c>
      <c r="AE13" s="677">
        <v>0.69499999999999995</v>
      </c>
      <c r="AF13" s="370"/>
      <c r="AH13" s="270">
        <f t="shared" si="0"/>
        <v>0.62142857142857133</v>
      </c>
      <c r="AJ13" s="270">
        <f t="shared" si="2"/>
        <v>0.62142857142857133</v>
      </c>
    </row>
    <row r="14" spans="1:36" ht="55.5" customHeight="1" x14ac:dyDescent="0.2">
      <c r="A14" s="808"/>
      <c r="B14" s="815"/>
      <c r="C14" s="815"/>
      <c r="D14" s="431" t="s">
        <v>301</v>
      </c>
      <c r="E14" s="427">
        <v>1.6</v>
      </c>
      <c r="F14" s="349" t="s">
        <v>230</v>
      </c>
      <c r="G14" s="376" t="s">
        <v>232</v>
      </c>
      <c r="H14" s="437" t="s">
        <v>234</v>
      </c>
      <c r="I14" s="441">
        <v>0.4</v>
      </c>
      <c r="J14" s="237">
        <v>0.8</v>
      </c>
      <c r="K14" s="237">
        <v>0.8</v>
      </c>
      <c r="L14" s="452">
        <v>1.2</v>
      </c>
      <c r="M14" s="452">
        <v>1.2</v>
      </c>
      <c r="N14" s="234">
        <v>1.6</v>
      </c>
      <c r="O14" s="237">
        <v>1.6</v>
      </c>
      <c r="P14" s="568">
        <v>1.6</v>
      </c>
      <c r="Q14" s="441">
        <v>0.71</v>
      </c>
      <c r="R14" s="237">
        <v>0.79</v>
      </c>
      <c r="S14" s="237">
        <v>0.72</v>
      </c>
      <c r="T14" s="352">
        <v>0.67</v>
      </c>
      <c r="U14" s="547">
        <v>0.78</v>
      </c>
      <c r="V14" s="578">
        <v>1.44</v>
      </c>
      <c r="W14" s="679">
        <v>1.91</v>
      </c>
      <c r="X14" s="575"/>
      <c r="Y14" s="662">
        <v>1</v>
      </c>
      <c r="Z14" s="667">
        <v>1</v>
      </c>
      <c r="AA14" s="667">
        <v>1</v>
      </c>
      <c r="AB14" s="667">
        <v>0.56000000000000005</v>
      </c>
      <c r="AC14" s="668">
        <v>0.65</v>
      </c>
      <c r="AD14" s="668">
        <v>0.9</v>
      </c>
      <c r="AE14" s="649">
        <v>1</v>
      </c>
      <c r="AF14" s="370"/>
      <c r="AH14" s="270">
        <f t="shared" si="0"/>
        <v>0.87285714285714289</v>
      </c>
      <c r="AJ14" s="270">
        <f t="shared" si="2"/>
        <v>0.87285714285714289</v>
      </c>
    </row>
    <row r="15" spans="1:36" ht="36" customHeight="1" thickBot="1" x14ac:dyDescent="0.25">
      <c r="A15" s="808"/>
      <c r="B15" s="815"/>
      <c r="C15" s="815"/>
      <c r="D15" s="431" t="s">
        <v>302</v>
      </c>
      <c r="E15" s="428">
        <v>0.3</v>
      </c>
      <c r="F15" s="349" t="s">
        <v>231</v>
      </c>
      <c r="G15" s="376" t="s">
        <v>182</v>
      </c>
      <c r="H15" s="437" t="s">
        <v>221</v>
      </c>
      <c r="I15" s="404">
        <v>0.26</v>
      </c>
      <c r="J15" s="213">
        <v>0.24</v>
      </c>
      <c r="K15" s="213">
        <v>0.24</v>
      </c>
      <c r="L15" s="453">
        <v>0.22</v>
      </c>
      <c r="M15" s="533">
        <v>0.22</v>
      </c>
      <c r="N15" s="213">
        <v>0.2</v>
      </c>
      <c r="O15" s="213">
        <v>0.2</v>
      </c>
      <c r="P15" s="567">
        <v>0.2</v>
      </c>
      <c r="Q15" s="404">
        <v>0.37</v>
      </c>
      <c r="R15" s="389">
        <v>0.34229999999999999</v>
      </c>
      <c r="S15" s="389">
        <v>0.34710000000000002</v>
      </c>
      <c r="T15" s="499">
        <v>0.35060000000000002</v>
      </c>
      <c r="U15" s="548">
        <v>0.33900000000000002</v>
      </c>
      <c r="V15" s="548">
        <v>0.17699999999999999</v>
      </c>
      <c r="W15" s="681">
        <v>0.14410000000000001</v>
      </c>
      <c r="X15" s="575"/>
      <c r="Y15" s="662">
        <v>0.7</v>
      </c>
      <c r="Z15" s="667">
        <v>0.7</v>
      </c>
      <c r="AA15" s="667">
        <v>1</v>
      </c>
      <c r="AB15" s="667">
        <v>1</v>
      </c>
      <c r="AC15" s="669">
        <v>0.64800000000000002</v>
      </c>
      <c r="AD15" s="669">
        <v>0.88500000000000001</v>
      </c>
      <c r="AE15" s="682">
        <v>0.72050000000000003</v>
      </c>
      <c r="AF15" s="370"/>
      <c r="AH15" s="270">
        <f t="shared" si="0"/>
        <v>0.80764285714285722</v>
      </c>
      <c r="AJ15" s="270">
        <f t="shared" si="2"/>
        <v>0.80764285714285722</v>
      </c>
    </row>
    <row r="16" spans="1:36" ht="38.25" customHeight="1" thickBot="1" x14ac:dyDescent="0.25">
      <c r="A16" s="808"/>
      <c r="B16" s="815"/>
      <c r="C16" s="815"/>
      <c r="D16" s="431" t="s">
        <v>303</v>
      </c>
      <c r="E16" s="432">
        <v>-0.22</v>
      </c>
      <c r="F16" s="429" t="s">
        <v>67</v>
      </c>
      <c r="G16" s="221"/>
      <c r="H16" s="438" t="s">
        <v>221</v>
      </c>
      <c r="I16" s="404">
        <v>-0.3</v>
      </c>
      <c r="J16" s="213">
        <v>-0.15</v>
      </c>
      <c r="K16" s="213">
        <v>-0.15</v>
      </c>
      <c r="L16" s="453">
        <v>-0.08</v>
      </c>
      <c r="M16" s="533">
        <v>-0.08</v>
      </c>
      <c r="N16" s="213">
        <v>0</v>
      </c>
      <c r="O16" s="213">
        <v>0</v>
      </c>
      <c r="P16" s="567">
        <v>0</v>
      </c>
      <c r="Q16" s="404">
        <v>-0.28000000000000003</v>
      </c>
      <c r="R16" s="389">
        <v>-0.28120000000000001</v>
      </c>
      <c r="S16" s="389">
        <v>-0.2026</v>
      </c>
      <c r="T16" s="352">
        <v>-35.979999999999997</v>
      </c>
      <c r="U16" s="536">
        <v>-6.5000000000000002E-2</v>
      </c>
      <c r="V16" s="389">
        <v>-9.5999999999999992E-3</v>
      </c>
      <c r="W16" s="485">
        <v>-1.9E-2</v>
      </c>
      <c r="X16" s="575"/>
      <c r="Y16" s="662">
        <v>1</v>
      </c>
      <c r="Z16" s="667">
        <v>1</v>
      </c>
      <c r="AA16" s="667">
        <v>1</v>
      </c>
      <c r="AB16" s="667">
        <v>1</v>
      </c>
      <c r="AC16" s="670">
        <v>0.8125</v>
      </c>
      <c r="AD16" s="668">
        <v>1</v>
      </c>
      <c r="AE16" s="649">
        <v>0.98</v>
      </c>
      <c r="AF16" s="370"/>
      <c r="AH16" s="270">
        <f t="shared" si="0"/>
        <v>0.97035714285714292</v>
      </c>
      <c r="AJ16" s="270">
        <f t="shared" si="2"/>
        <v>0.97035714285714292</v>
      </c>
    </row>
    <row r="17" spans="1:36" ht="39.75" customHeight="1" thickBot="1" x14ac:dyDescent="0.25">
      <c r="A17" s="809"/>
      <c r="B17" s="816"/>
      <c r="C17" s="816"/>
      <c r="D17" s="433" t="s">
        <v>126</v>
      </c>
      <c r="E17" s="434">
        <v>-0.12</v>
      </c>
      <c r="F17" s="429" t="s">
        <v>68</v>
      </c>
      <c r="G17" s="221"/>
      <c r="H17" s="438" t="s">
        <v>221</v>
      </c>
      <c r="I17" s="405">
        <v>-0.15</v>
      </c>
      <c r="J17" s="406">
        <v>-0.08</v>
      </c>
      <c r="K17" s="406">
        <v>-0.08</v>
      </c>
      <c r="L17" s="454">
        <v>-0.04</v>
      </c>
      <c r="M17" s="544">
        <v>-0.04</v>
      </c>
      <c r="N17" s="406">
        <v>0</v>
      </c>
      <c r="O17" s="406">
        <v>0</v>
      </c>
      <c r="P17" s="417">
        <v>0</v>
      </c>
      <c r="Q17" s="442">
        <v>6.28</v>
      </c>
      <c r="R17" s="443">
        <v>3.94</v>
      </c>
      <c r="S17" s="443">
        <v>1.42</v>
      </c>
      <c r="T17" s="449" t="s">
        <v>329</v>
      </c>
      <c r="U17" s="549">
        <v>0.9</v>
      </c>
      <c r="V17" s="579">
        <v>40</v>
      </c>
      <c r="W17" s="680">
        <v>22.63</v>
      </c>
      <c r="X17" s="576"/>
      <c r="Y17" s="663">
        <v>1</v>
      </c>
      <c r="Z17" s="671">
        <v>1</v>
      </c>
      <c r="AA17" s="671">
        <v>0.67</v>
      </c>
      <c r="AB17" s="671">
        <v>1</v>
      </c>
      <c r="AC17" s="672">
        <v>1</v>
      </c>
      <c r="AD17" s="672">
        <v>1</v>
      </c>
      <c r="AE17" s="658">
        <v>1</v>
      </c>
      <c r="AF17" s="371"/>
      <c r="AH17" s="270">
        <f t="shared" si="0"/>
        <v>0.95285714285714285</v>
      </c>
      <c r="AJ17" s="270">
        <f t="shared" si="2"/>
        <v>0.95285714285714285</v>
      </c>
    </row>
    <row r="18" spans="1:36" ht="27.75" customHeight="1" thickBot="1" x14ac:dyDescent="0.25">
      <c r="H18" s="373" t="s">
        <v>221</v>
      </c>
      <c r="Y18" s="290">
        <f t="shared" ref="Y18:AF18" si="3">AVERAGEIF(Y11:Y17,"&gt;=0")</f>
        <v>0.95714285714285718</v>
      </c>
      <c r="Z18" s="290">
        <f t="shared" si="3"/>
        <v>0.7985714285714286</v>
      </c>
      <c r="AA18" s="290">
        <f t="shared" si="3"/>
        <v>0.79428571428571426</v>
      </c>
      <c r="AB18" s="290">
        <f t="shared" si="3"/>
        <v>0.79142857142857148</v>
      </c>
      <c r="AC18" s="290">
        <f t="shared" si="3"/>
        <v>0.83578571428571435</v>
      </c>
      <c r="AD18" s="290">
        <f t="shared" si="3"/>
        <v>0.91142857142857137</v>
      </c>
      <c r="AE18" s="290">
        <f t="shared" si="3"/>
        <v>0.9136428571428572</v>
      </c>
      <c r="AF18" s="290" t="e">
        <f t="shared" si="3"/>
        <v>#DIV/0!</v>
      </c>
      <c r="AH18" s="233">
        <f>AVERAGEIF(AH11:AH17,"&gt;=0")</f>
        <v>0.85746938775510206</v>
      </c>
      <c r="AJ18" s="233">
        <f>AVERAGEIF(AJ11:AJ17,"&gt;=0")</f>
        <v>0.85746938775510206</v>
      </c>
    </row>
    <row r="19" spans="1:36" ht="36.75" customHeight="1" thickBot="1" x14ac:dyDescent="0.25">
      <c r="H19" s="284" t="s">
        <v>222</v>
      </c>
      <c r="Y19" s="757" t="s">
        <v>314</v>
      </c>
      <c r="Z19" s="758"/>
      <c r="AA19" s="758"/>
      <c r="AB19" s="758"/>
      <c r="AC19" s="758"/>
      <c r="AD19" s="758"/>
      <c r="AE19" s="759"/>
      <c r="AF19" s="295">
        <f>AVERAGEIF(Y18:AF18,"&gt;0",Y18:AF18)</f>
        <v>0.85746938775510195</v>
      </c>
    </row>
    <row r="20" spans="1:36" hidden="1" x14ac:dyDescent="0.2">
      <c r="F20" s="79" t="s">
        <v>144</v>
      </c>
      <c r="G20" s="79"/>
      <c r="AB20" s="177"/>
      <c r="AC20" s="177"/>
      <c r="AD20" s="177"/>
    </row>
    <row r="21" spans="1:36" hidden="1" x14ac:dyDescent="0.2">
      <c r="F21" s="83" t="s">
        <v>145</v>
      </c>
      <c r="G21" s="83"/>
      <c r="AB21" s="177"/>
      <c r="AC21" s="177"/>
      <c r="AD21" s="177"/>
    </row>
    <row r="22" spans="1:36" hidden="1" x14ac:dyDescent="0.2">
      <c r="F22" s="85" t="s">
        <v>147</v>
      </c>
      <c r="G22" s="85"/>
      <c r="AB22" s="177"/>
      <c r="AC22" s="177"/>
      <c r="AD22" s="177"/>
    </row>
    <row r="23" spans="1:36" hidden="1" x14ac:dyDescent="0.2">
      <c r="F23" s="87" t="s">
        <v>6</v>
      </c>
      <c r="G23" s="87"/>
    </row>
    <row r="25" spans="1:36" hidden="1" x14ac:dyDescent="0.2"/>
    <row r="26" spans="1:36" hidden="1" x14ac:dyDescent="0.2"/>
    <row r="27" spans="1:36" hidden="1" x14ac:dyDescent="0.2"/>
    <row r="28" spans="1:36" hidden="1" x14ac:dyDescent="0.2"/>
    <row r="29" spans="1:36" hidden="1" x14ac:dyDescent="0.2"/>
    <row r="30" spans="1:36" hidden="1" x14ac:dyDescent="0.2"/>
    <row r="31" spans="1:36" hidden="1" x14ac:dyDescent="0.2"/>
    <row r="32" spans="1:36" hidden="1" x14ac:dyDescent="0.2"/>
    <row r="33" hidden="1" x14ac:dyDescent="0.2"/>
    <row r="34" hidden="1" x14ac:dyDescent="0.2"/>
    <row r="35" hidden="1" x14ac:dyDescent="0.2"/>
    <row r="36" hidden="1" x14ac:dyDescent="0.2"/>
    <row r="37" hidden="1" x14ac:dyDescent="0.2"/>
    <row r="38" hidden="1" x14ac:dyDescent="0.2"/>
    <row r="39" hidden="1" x14ac:dyDescent="0.2"/>
    <row r="40" hidden="1" x14ac:dyDescent="0.2"/>
    <row r="41" hidden="1" x14ac:dyDescent="0.2"/>
    <row r="42" hidden="1" x14ac:dyDescent="0.2"/>
    <row r="43" hidden="1" x14ac:dyDescent="0.2"/>
    <row r="44" hidden="1" x14ac:dyDescent="0.2"/>
    <row r="45" hidden="1" x14ac:dyDescent="0.2"/>
    <row r="46" hidden="1" x14ac:dyDescent="0.2"/>
    <row r="47" hidden="1" x14ac:dyDescent="0.2"/>
    <row r="48" hidden="1" x14ac:dyDescent="0.2"/>
    <row r="49" hidden="1" x14ac:dyDescent="0.2"/>
    <row r="50" hidden="1" x14ac:dyDescent="0.2"/>
    <row r="51" hidden="1" x14ac:dyDescent="0.2"/>
    <row r="52" hidden="1" x14ac:dyDescent="0.2"/>
    <row r="53" hidden="1" x14ac:dyDescent="0.2"/>
    <row r="54" hidden="1" x14ac:dyDescent="0.2"/>
    <row r="55" hidden="1" x14ac:dyDescent="0.2"/>
    <row r="56" hidden="1" x14ac:dyDescent="0.2"/>
    <row r="57" hidden="1" x14ac:dyDescent="0.2"/>
    <row r="58" hidden="1" x14ac:dyDescent="0.2"/>
    <row r="59" hidden="1" x14ac:dyDescent="0.2"/>
    <row r="60" hidden="1" x14ac:dyDescent="0.2"/>
    <row r="61" hidden="1" x14ac:dyDescent="0.2"/>
    <row r="62" hidden="1" x14ac:dyDescent="0.2"/>
    <row r="63" hidden="1" x14ac:dyDescent="0.2"/>
    <row r="64" hidden="1" x14ac:dyDescent="0.2"/>
    <row r="65" hidden="1" x14ac:dyDescent="0.2"/>
    <row r="66" hidden="1" x14ac:dyDescent="0.2"/>
    <row r="67" hidden="1" x14ac:dyDescent="0.2"/>
    <row r="68" hidden="1" x14ac:dyDescent="0.2"/>
    <row r="69" hidden="1" x14ac:dyDescent="0.2"/>
    <row r="70" hidden="1" x14ac:dyDescent="0.2"/>
    <row r="71" hidden="1" x14ac:dyDescent="0.2"/>
    <row r="72" hidden="1" x14ac:dyDescent="0.2"/>
    <row r="73" hidden="1" x14ac:dyDescent="0.2"/>
    <row r="74" hidden="1" x14ac:dyDescent="0.2"/>
    <row r="75" hidden="1" x14ac:dyDescent="0.2"/>
    <row r="76" hidden="1" x14ac:dyDescent="0.2"/>
    <row r="77" hidden="1" x14ac:dyDescent="0.2"/>
    <row r="78" hidden="1" x14ac:dyDescent="0.2"/>
    <row r="79" hidden="1" x14ac:dyDescent="0.2"/>
    <row r="80" hidden="1" x14ac:dyDescent="0.2"/>
    <row r="81" hidden="1" x14ac:dyDescent="0.2"/>
    <row r="82" hidden="1" x14ac:dyDescent="0.2"/>
    <row r="83" hidden="1" x14ac:dyDescent="0.2"/>
    <row r="84" hidden="1" x14ac:dyDescent="0.2"/>
    <row r="85" hidden="1" x14ac:dyDescent="0.2"/>
    <row r="86" hidden="1" x14ac:dyDescent="0.2"/>
    <row r="87" hidden="1" x14ac:dyDescent="0.2"/>
    <row r="88" hidden="1" x14ac:dyDescent="0.2"/>
    <row r="89" hidden="1" x14ac:dyDescent="0.2"/>
    <row r="90" hidden="1" x14ac:dyDescent="0.2"/>
    <row r="91" hidden="1" x14ac:dyDescent="0.2"/>
    <row r="92" hidden="1" x14ac:dyDescent="0.2"/>
    <row r="93" hidden="1" x14ac:dyDescent="0.2"/>
    <row r="94" hidden="1" x14ac:dyDescent="0.2"/>
    <row r="95" hidden="1" x14ac:dyDescent="0.2"/>
    <row r="96" hidden="1" x14ac:dyDescent="0.2"/>
    <row r="97" hidden="1" x14ac:dyDescent="0.2"/>
    <row r="98" hidden="1" x14ac:dyDescent="0.2"/>
    <row r="99" hidden="1" x14ac:dyDescent="0.2"/>
    <row r="100" hidden="1" x14ac:dyDescent="0.2"/>
    <row r="101" hidden="1" x14ac:dyDescent="0.2"/>
    <row r="102" hidden="1" x14ac:dyDescent="0.2"/>
    <row r="103" hidden="1" x14ac:dyDescent="0.2"/>
    <row r="104" hidden="1" x14ac:dyDescent="0.2"/>
    <row r="105" hidden="1" x14ac:dyDescent="0.2"/>
    <row r="106" hidden="1" x14ac:dyDescent="0.2"/>
    <row r="107" hidden="1" x14ac:dyDescent="0.2"/>
    <row r="108" hidden="1" x14ac:dyDescent="0.2"/>
    <row r="109" hidden="1" x14ac:dyDescent="0.2"/>
    <row r="110" hidden="1" x14ac:dyDescent="0.2"/>
    <row r="111" hidden="1" x14ac:dyDescent="0.2"/>
    <row r="112" hidden="1" x14ac:dyDescent="0.2"/>
    <row r="113" hidden="1" x14ac:dyDescent="0.2"/>
    <row r="114" hidden="1" x14ac:dyDescent="0.2"/>
    <row r="115" hidden="1" x14ac:dyDescent="0.2"/>
    <row r="116" hidden="1" x14ac:dyDescent="0.2"/>
    <row r="117" hidden="1" x14ac:dyDescent="0.2"/>
    <row r="118" hidden="1" x14ac:dyDescent="0.2"/>
    <row r="119" hidden="1" x14ac:dyDescent="0.2"/>
    <row r="120" hidden="1" x14ac:dyDescent="0.2"/>
    <row r="121" hidden="1" x14ac:dyDescent="0.2"/>
    <row r="122" hidden="1" x14ac:dyDescent="0.2"/>
    <row r="123" hidden="1" x14ac:dyDescent="0.2"/>
    <row r="124" hidden="1" x14ac:dyDescent="0.2"/>
    <row r="125" hidden="1" x14ac:dyDescent="0.2"/>
    <row r="126" hidden="1" x14ac:dyDescent="0.2"/>
    <row r="127" hidden="1" x14ac:dyDescent="0.2"/>
    <row r="128" hidden="1" x14ac:dyDescent="0.2"/>
    <row r="129" hidden="1" x14ac:dyDescent="0.2"/>
    <row r="130" hidden="1" x14ac:dyDescent="0.2"/>
    <row r="131" hidden="1" x14ac:dyDescent="0.2"/>
    <row r="132" hidden="1" x14ac:dyDescent="0.2"/>
    <row r="133" hidden="1" x14ac:dyDescent="0.2"/>
    <row r="134" hidden="1" x14ac:dyDescent="0.2"/>
    <row r="135" hidden="1" x14ac:dyDescent="0.2"/>
    <row r="136" hidden="1" x14ac:dyDescent="0.2"/>
    <row r="137" hidden="1" x14ac:dyDescent="0.2"/>
    <row r="138" hidden="1" x14ac:dyDescent="0.2"/>
    <row r="139" hidden="1" x14ac:dyDescent="0.2"/>
    <row r="140" hidden="1" x14ac:dyDescent="0.2"/>
    <row r="141" hidden="1" x14ac:dyDescent="0.2"/>
    <row r="142" hidden="1" x14ac:dyDescent="0.2"/>
    <row r="143" hidden="1" x14ac:dyDescent="0.2"/>
    <row r="144" hidden="1" x14ac:dyDescent="0.2"/>
    <row r="145" hidden="1" x14ac:dyDescent="0.2"/>
    <row r="146" hidden="1" x14ac:dyDescent="0.2"/>
    <row r="147" hidden="1" x14ac:dyDescent="0.2"/>
    <row r="148" hidden="1" x14ac:dyDescent="0.2"/>
    <row r="149" hidden="1" x14ac:dyDescent="0.2"/>
    <row r="150" hidden="1" x14ac:dyDescent="0.2"/>
    <row r="151" hidden="1" x14ac:dyDescent="0.2"/>
    <row r="152" hidden="1" x14ac:dyDescent="0.2"/>
    <row r="153" hidden="1" x14ac:dyDescent="0.2"/>
    <row r="154" hidden="1" x14ac:dyDescent="0.2"/>
    <row r="155" hidden="1" x14ac:dyDescent="0.2"/>
    <row r="156" hidden="1" x14ac:dyDescent="0.2"/>
    <row r="157" hidden="1" x14ac:dyDescent="0.2"/>
    <row r="158" hidden="1" x14ac:dyDescent="0.2"/>
    <row r="159" hidden="1" x14ac:dyDescent="0.2"/>
    <row r="160" hidden="1" x14ac:dyDescent="0.2"/>
    <row r="161" hidden="1" x14ac:dyDescent="0.2"/>
    <row r="162" hidden="1" x14ac:dyDescent="0.2"/>
    <row r="163" hidden="1" x14ac:dyDescent="0.2"/>
    <row r="164" hidden="1" x14ac:dyDescent="0.2"/>
    <row r="165" hidden="1" x14ac:dyDescent="0.2"/>
    <row r="166" hidden="1" x14ac:dyDescent="0.2"/>
    <row r="167" hidden="1" x14ac:dyDescent="0.2"/>
    <row r="168" hidden="1" x14ac:dyDescent="0.2"/>
    <row r="169" hidden="1" x14ac:dyDescent="0.2"/>
    <row r="170" hidden="1" x14ac:dyDescent="0.2"/>
    <row r="171" hidden="1" x14ac:dyDescent="0.2"/>
    <row r="172" hidden="1" x14ac:dyDescent="0.2"/>
    <row r="173" hidden="1" x14ac:dyDescent="0.2"/>
    <row r="174" hidden="1" x14ac:dyDescent="0.2"/>
    <row r="175" hidden="1" x14ac:dyDescent="0.2"/>
    <row r="176" hidden="1" x14ac:dyDescent="0.2"/>
    <row r="177" hidden="1" x14ac:dyDescent="0.2"/>
    <row r="178" hidden="1" x14ac:dyDescent="0.2"/>
    <row r="179" hidden="1" x14ac:dyDescent="0.2"/>
    <row r="180" hidden="1" x14ac:dyDescent="0.2"/>
    <row r="181" hidden="1" x14ac:dyDescent="0.2"/>
    <row r="182" hidden="1" x14ac:dyDescent="0.2"/>
    <row r="183" hidden="1" x14ac:dyDescent="0.2"/>
    <row r="184" hidden="1" x14ac:dyDescent="0.2"/>
    <row r="185" hidden="1" x14ac:dyDescent="0.2"/>
    <row r="186" hidden="1" x14ac:dyDescent="0.2"/>
    <row r="187" hidden="1" x14ac:dyDescent="0.2"/>
    <row r="188" hidden="1" x14ac:dyDescent="0.2"/>
    <row r="189" hidden="1" x14ac:dyDescent="0.2"/>
    <row r="190" hidden="1" x14ac:dyDescent="0.2"/>
    <row r="191" hidden="1" x14ac:dyDescent="0.2"/>
    <row r="192" hidden="1" x14ac:dyDescent="0.2"/>
    <row r="193" hidden="1" x14ac:dyDescent="0.2"/>
    <row r="194" hidden="1" x14ac:dyDescent="0.2"/>
    <row r="195" hidden="1" x14ac:dyDescent="0.2"/>
    <row r="196" hidden="1" x14ac:dyDescent="0.2"/>
    <row r="197" hidden="1" x14ac:dyDescent="0.2"/>
    <row r="198" hidden="1" x14ac:dyDescent="0.2"/>
    <row r="199" hidden="1" x14ac:dyDescent="0.2"/>
    <row r="200" hidden="1" x14ac:dyDescent="0.2"/>
    <row r="201" hidden="1" x14ac:dyDescent="0.2"/>
    <row r="202" hidden="1" x14ac:dyDescent="0.2"/>
    <row r="203" hidden="1" x14ac:dyDescent="0.2"/>
    <row r="204" hidden="1" x14ac:dyDescent="0.2"/>
    <row r="205" hidden="1" x14ac:dyDescent="0.2"/>
    <row r="206" hidden="1" x14ac:dyDescent="0.2"/>
    <row r="207" hidden="1" x14ac:dyDescent="0.2"/>
    <row r="208" hidden="1" x14ac:dyDescent="0.2"/>
    <row r="209" hidden="1" x14ac:dyDescent="0.2"/>
    <row r="210" hidden="1" x14ac:dyDescent="0.2"/>
    <row r="211" hidden="1" x14ac:dyDescent="0.2"/>
    <row r="212" hidden="1" x14ac:dyDescent="0.2"/>
    <row r="213" hidden="1" x14ac:dyDescent="0.2"/>
    <row r="214" hidden="1" x14ac:dyDescent="0.2"/>
    <row r="215" hidden="1" x14ac:dyDescent="0.2"/>
    <row r="216" hidden="1" x14ac:dyDescent="0.2"/>
    <row r="217" hidden="1" x14ac:dyDescent="0.2"/>
    <row r="218" hidden="1" x14ac:dyDescent="0.2"/>
    <row r="219" hidden="1" x14ac:dyDescent="0.2"/>
    <row r="220" hidden="1" x14ac:dyDescent="0.2"/>
    <row r="221" hidden="1" x14ac:dyDescent="0.2"/>
    <row r="222" hidden="1" x14ac:dyDescent="0.2"/>
    <row r="223" hidden="1" x14ac:dyDescent="0.2"/>
    <row r="224" hidden="1" x14ac:dyDescent="0.2"/>
    <row r="225" hidden="1" x14ac:dyDescent="0.2"/>
    <row r="226" hidden="1" x14ac:dyDescent="0.2"/>
    <row r="227" hidden="1" x14ac:dyDescent="0.2"/>
    <row r="228" hidden="1" x14ac:dyDescent="0.2"/>
    <row r="229" hidden="1" x14ac:dyDescent="0.2"/>
    <row r="230" hidden="1" x14ac:dyDescent="0.2"/>
    <row r="231" hidden="1" x14ac:dyDescent="0.2"/>
    <row r="232" hidden="1" x14ac:dyDescent="0.2"/>
    <row r="233" hidden="1" x14ac:dyDescent="0.2"/>
    <row r="234" hidden="1" x14ac:dyDescent="0.2"/>
    <row r="235" hidden="1" x14ac:dyDescent="0.2"/>
    <row r="236" hidden="1" x14ac:dyDescent="0.2"/>
    <row r="237" hidden="1" x14ac:dyDescent="0.2"/>
    <row r="238" hidden="1" x14ac:dyDescent="0.2"/>
    <row r="239" hidden="1" x14ac:dyDescent="0.2"/>
    <row r="240" hidden="1" x14ac:dyDescent="0.2"/>
    <row r="241" hidden="1" x14ac:dyDescent="0.2"/>
    <row r="242" hidden="1" x14ac:dyDescent="0.2"/>
    <row r="243" hidden="1" x14ac:dyDescent="0.2"/>
    <row r="244" hidden="1" x14ac:dyDescent="0.2"/>
    <row r="245" hidden="1" x14ac:dyDescent="0.2"/>
    <row r="246" hidden="1" x14ac:dyDescent="0.2"/>
    <row r="247" hidden="1" x14ac:dyDescent="0.2"/>
    <row r="248" hidden="1" x14ac:dyDescent="0.2"/>
    <row r="249" hidden="1" x14ac:dyDescent="0.2"/>
    <row r="250" hidden="1" x14ac:dyDescent="0.2"/>
    <row r="251" hidden="1" x14ac:dyDescent="0.2"/>
    <row r="252" hidden="1" x14ac:dyDescent="0.2"/>
    <row r="253" hidden="1" x14ac:dyDescent="0.2"/>
    <row r="254" hidden="1" x14ac:dyDescent="0.2"/>
    <row r="255" hidden="1" x14ac:dyDescent="0.2"/>
    <row r="256" hidden="1" x14ac:dyDescent="0.2"/>
    <row r="257" hidden="1" x14ac:dyDescent="0.2"/>
    <row r="258" hidden="1" x14ac:dyDescent="0.2"/>
    <row r="259" hidden="1" x14ac:dyDescent="0.2"/>
    <row r="260" hidden="1" x14ac:dyDescent="0.2"/>
    <row r="261" hidden="1" x14ac:dyDescent="0.2"/>
    <row r="262" hidden="1" x14ac:dyDescent="0.2"/>
    <row r="263" hidden="1" x14ac:dyDescent="0.2"/>
    <row r="264" hidden="1" x14ac:dyDescent="0.2"/>
    <row r="265" hidden="1" x14ac:dyDescent="0.2"/>
    <row r="266" hidden="1" x14ac:dyDescent="0.2"/>
    <row r="267" hidden="1" x14ac:dyDescent="0.2"/>
    <row r="268" hidden="1" x14ac:dyDescent="0.2"/>
    <row r="269" hidden="1" x14ac:dyDescent="0.2"/>
    <row r="270" hidden="1" x14ac:dyDescent="0.2"/>
    <row r="271" hidden="1" x14ac:dyDescent="0.2"/>
    <row r="272" hidden="1" x14ac:dyDescent="0.2"/>
    <row r="273" hidden="1" x14ac:dyDescent="0.2"/>
    <row r="274" hidden="1" x14ac:dyDescent="0.2"/>
    <row r="275" hidden="1" x14ac:dyDescent="0.2"/>
    <row r="276" hidden="1" x14ac:dyDescent="0.2"/>
    <row r="277" hidden="1" x14ac:dyDescent="0.2"/>
    <row r="278" hidden="1" x14ac:dyDescent="0.2"/>
    <row r="279" hidden="1" x14ac:dyDescent="0.2"/>
    <row r="280" hidden="1" x14ac:dyDescent="0.2"/>
    <row r="281" hidden="1" x14ac:dyDescent="0.2"/>
    <row r="282" hidden="1" x14ac:dyDescent="0.2"/>
    <row r="283" hidden="1" x14ac:dyDescent="0.2"/>
    <row r="284" hidden="1" x14ac:dyDescent="0.2"/>
    <row r="285" hidden="1" x14ac:dyDescent="0.2"/>
    <row r="286" hidden="1" x14ac:dyDescent="0.2"/>
    <row r="287" hidden="1" x14ac:dyDescent="0.2"/>
    <row r="288" hidden="1" x14ac:dyDescent="0.2"/>
  </sheetData>
  <mergeCells count="21">
    <mergeCell ref="A11:A17"/>
    <mergeCell ref="Y19:AE19"/>
    <mergeCell ref="Y9:AF9"/>
    <mergeCell ref="H9:H10"/>
    <mergeCell ref="A9:A10"/>
    <mergeCell ref="G9:G10"/>
    <mergeCell ref="F9:F10"/>
    <mergeCell ref="B9:B10"/>
    <mergeCell ref="C9:C10"/>
    <mergeCell ref="D9:D10"/>
    <mergeCell ref="E9:E10"/>
    <mergeCell ref="B11:B17"/>
    <mergeCell ref="C11:C17"/>
    <mergeCell ref="I9:P9"/>
    <mergeCell ref="AH9:AH10"/>
    <mergeCell ref="AJ9:AJ10"/>
    <mergeCell ref="F2:P2"/>
    <mergeCell ref="F3:P3"/>
    <mergeCell ref="A4:P4"/>
    <mergeCell ref="A5:P5"/>
    <mergeCell ref="Q9:X9"/>
  </mergeCells>
  <pageMargins left="0.23622047244094491" right="0.23622047244094491" top="0.74803149606299213" bottom="0.74803149606299213" header="0.31496062992125984" footer="0.31496062992125984"/>
  <pageSetup scale="70" orientation="portrait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3:I126"/>
  <sheetViews>
    <sheetView showGridLines="0" topLeftCell="A22" zoomScale="80" zoomScaleNormal="80" workbookViewId="0">
      <selection activeCell="F12" sqref="F12"/>
    </sheetView>
  </sheetViews>
  <sheetFormatPr baseColWidth="10" defaultRowHeight="12.75" x14ac:dyDescent="0.2"/>
  <cols>
    <col min="1" max="1" width="5" customWidth="1"/>
    <col min="2" max="2" width="8.140625" customWidth="1"/>
    <col min="3" max="3" width="49.42578125" customWidth="1"/>
    <col min="4" max="4" width="28.5703125" customWidth="1"/>
    <col min="5" max="5" width="15.5703125" customWidth="1"/>
    <col min="6" max="6" width="14.28515625" customWidth="1"/>
  </cols>
  <sheetData>
    <row r="3" spans="2:4" ht="15.75" x14ac:dyDescent="0.2">
      <c r="B3" s="817" t="s">
        <v>325</v>
      </c>
      <c r="C3" s="817"/>
      <c r="D3" s="817"/>
    </row>
    <row r="4" spans="2:4" ht="15.75" x14ac:dyDescent="0.25">
      <c r="B4" s="818" t="s">
        <v>337</v>
      </c>
      <c r="C4" s="818"/>
      <c r="D4" s="818"/>
    </row>
    <row r="5" spans="2:4" ht="15" customHeight="1" x14ac:dyDescent="0.2"/>
    <row r="6" spans="2:4" ht="12.75" customHeight="1" x14ac:dyDescent="0.2"/>
    <row r="7" spans="2:4" ht="12.75" customHeight="1" thickBot="1" x14ac:dyDescent="0.25"/>
    <row r="8" spans="2:4" ht="48.75" customHeight="1" thickBot="1" x14ac:dyDescent="0.25">
      <c r="B8" s="219" t="s">
        <v>190</v>
      </c>
      <c r="C8" s="372" t="s">
        <v>195</v>
      </c>
      <c r="D8" s="565" t="s">
        <v>336</v>
      </c>
    </row>
    <row r="9" spans="2:4" ht="28.5" customHeight="1" x14ac:dyDescent="0.2">
      <c r="B9" s="381">
        <v>1</v>
      </c>
      <c r="C9" s="378" t="s">
        <v>0</v>
      </c>
      <c r="D9" s="683">
        <v>0.93400000000000005</v>
      </c>
    </row>
    <row r="10" spans="2:4" ht="28.5" customHeight="1" x14ac:dyDescent="0.2">
      <c r="B10" s="382">
        <v>2</v>
      </c>
      <c r="C10" s="379" t="s">
        <v>3</v>
      </c>
      <c r="D10" s="684">
        <v>0.92800000000000005</v>
      </c>
    </row>
    <row r="11" spans="2:4" ht="25.5" customHeight="1" x14ac:dyDescent="0.2">
      <c r="B11" s="382">
        <v>3</v>
      </c>
      <c r="C11" s="379" t="s">
        <v>5</v>
      </c>
      <c r="D11" s="684">
        <v>0.94599999999999995</v>
      </c>
    </row>
    <row r="12" spans="2:4" ht="27.75" customHeight="1" x14ac:dyDescent="0.2">
      <c r="B12" s="382">
        <v>4</v>
      </c>
      <c r="C12" s="379" t="s">
        <v>39</v>
      </c>
      <c r="D12" s="377">
        <v>0.96</v>
      </c>
    </row>
    <row r="13" spans="2:4" ht="30" customHeight="1" thickBot="1" x14ac:dyDescent="0.25">
      <c r="B13" s="383">
        <v>5</v>
      </c>
      <c r="C13" s="380" t="s">
        <v>6</v>
      </c>
      <c r="D13" s="685">
        <v>0.85699999999999998</v>
      </c>
    </row>
    <row r="14" spans="2:4" ht="26.25" customHeight="1" thickBot="1" x14ac:dyDescent="0.25">
      <c r="B14" s="305"/>
      <c r="C14" s="305" t="s">
        <v>330</v>
      </c>
      <c r="D14" s="686">
        <f>AVERAGE(D9:D13)</f>
        <v>0.92500000000000004</v>
      </c>
    </row>
    <row r="67" spans="2:9" hidden="1" x14ac:dyDescent="0.2"/>
    <row r="68" spans="2:9" hidden="1" x14ac:dyDescent="0.2"/>
    <row r="69" spans="2:9" hidden="1" x14ac:dyDescent="0.2"/>
    <row r="70" spans="2:9" hidden="1" x14ac:dyDescent="0.2"/>
    <row r="71" spans="2:9" hidden="1" x14ac:dyDescent="0.2"/>
    <row r="72" spans="2:9" hidden="1" x14ac:dyDescent="0.2"/>
    <row r="73" spans="2:9" ht="17.100000000000001" hidden="1" customHeight="1" x14ac:dyDescent="0.2">
      <c r="B73" s="817" t="s">
        <v>207</v>
      </c>
      <c r="C73" s="817"/>
      <c r="D73" s="817"/>
      <c r="E73" s="817"/>
      <c r="F73" s="817"/>
    </row>
    <row r="74" spans="2:9" ht="17.100000000000001" hidden="1" customHeight="1" x14ac:dyDescent="0.25">
      <c r="B74" s="818" t="s">
        <v>244</v>
      </c>
      <c r="C74" s="818"/>
      <c r="D74" s="818"/>
      <c r="E74" s="818"/>
      <c r="F74" s="818"/>
    </row>
    <row r="75" spans="2:9" ht="17.100000000000001" hidden="1" customHeight="1" x14ac:dyDescent="0.2">
      <c r="B75" s="817" t="s">
        <v>209</v>
      </c>
      <c r="C75" s="817"/>
      <c r="D75" s="817"/>
      <c r="E75" s="817"/>
      <c r="F75" s="817"/>
    </row>
    <row r="76" spans="2:9" ht="13.5" hidden="1" thickBot="1" x14ac:dyDescent="0.25"/>
    <row r="77" spans="2:9" ht="60.75" hidden="1" thickBot="1" x14ac:dyDescent="0.25">
      <c r="B77" s="308" t="s">
        <v>190</v>
      </c>
      <c r="C77" s="310" t="s">
        <v>195</v>
      </c>
      <c r="D77" s="309" t="s">
        <v>241</v>
      </c>
      <c r="E77" s="306" t="s">
        <v>242</v>
      </c>
      <c r="F77" s="306" t="s">
        <v>243</v>
      </c>
    </row>
    <row r="78" spans="2:9" ht="18" hidden="1" x14ac:dyDescent="0.2">
      <c r="B78" s="311">
        <v>1</v>
      </c>
      <c r="C78" s="314" t="s">
        <v>0</v>
      </c>
      <c r="D78" s="317">
        <f>'1.IMPACTO'!AA23</f>
        <v>0.88900000000000001</v>
      </c>
      <c r="E78" s="332">
        <f>'1.IMPACTO'!AE23</f>
        <v>0.98523076923076924</v>
      </c>
      <c r="F78" s="336">
        <f>'1.IMPACTO'!AF23</f>
        <v>0.98590000000000011</v>
      </c>
      <c r="G78" s="298"/>
      <c r="H78" s="298"/>
      <c r="I78" s="298"/>
    </row>
    <row r="79" spans="2:9" ht="18" hidden="1" x14ac:dyDescent="0.2">
      <c r="B79" s="312">
        <v>2</v>
      </c>
      <c r="C79" s="315" t="s">
        <v>3</v>
      </c>
      <c r="D79" s="318">
        <f>'2.CLIENTE'!Z20</f>
        <v>0.9830000000000001</v>
      </c>
      <c r="E79" s="333">
        <f>'2.CLIENTE'!AD20</f>
        <v>0.88907777777777797</v>
      </c>
      <c r="F79" s="337">
        <f>'2.CLIENTE'!AE20</f>
        <v>0.90366666666666673</v>
      </c>
    </row>
    <row r="80" spans="2:9" ht="18" hidden="1" x14ac:dyDescent="0.2">
      <c r="B80" s="312">
        <v>3</v>
      </c>
      <c r="C80" s="315" t="s">
        <v>5</v>
      </c>
      <c r="D80" s="318">
        <f>'3.PROCESOS INTERNOS'!Z17</f>
        <v>0.96666666666666667</v>
      </c>
      <c r="E80" s="333">
        <f>'3.PROCESOS INTERNOS'!AD17</f>
        <v>0.9655999999999999</v>
      </c>
      <c r="F80" s="337">
        <f>'3.PROCESOS INTERNOS'!AE17</f>
        <v>1</v>
      </c>
    </row>
    <row r="81" spans="2:6" ht="18" hidden="1" x14ac:dyDescent="0.2">
      <c r="B81" s="312">
        <v>4</v>
      </c>
      <c r="C81" s="315" t="s">
        <v>39</v>
      </c>
      <c r="D81" s="318">
        <f>'4.APRENDIZAJE.INNOVACION'!Z14</f>
        <v>0.92333333333333334</v>
      </c>
      <c r="E81" s="333">
        <f>'4.APRENDIZAJE.INNOVACION'!AD14</f>
        <v>0.99333333333333329</v>
      </c>
      <c r="F81" s="337">
        <f>'4.APRENDIZAJE.INNOVACION'!AE14</f>
        <v>1</v>
      </c>
    </row>
    <row r="82" spans="2:6" ht="18.75" hidden="1" thickBot="1" x14ac:dyDescent="0.25">
      <c r="B82" s="313">
        <v>5</v>
      </c>
      <c r="C82" s="316" t="s">
        <v>6</v>
      </c>
      <c r="D82" s="319">
        <f>'5.FINANCIERA'!Z18</f>
        <v>0.7985714285714286</v>
      </c>
      <c r="E82" s="334">
        <f>'5.FINANCIERA'!AD18</f>
        <v>0.91142857142857137</v>
      </c>
      <c r="F82" s="337">
        <f>'5.FINANCIERA'!AE18</f>
        <v>0.9136428571428572</v>
      </c>
    </row>
    <row r="83" spans="2:6" ht="18.75" hidden="1" thickBot="1" x14ac:dyDescent="0.25">
      <c r="C83" s="305" t="s">
        <v>208</v>
      </c>
      <c r="D83" s="261">
        <f t="shared" ref="D83:F83" si="0">AVERAGE(D78:D82)</f>
        <v>0.91211428571428566</v>
      </c>
      <c r="E83" s="335">
        <f t="shared" si="0"/>
        <v>0.94893409035409026</v>
      </c>
      <c r="F83" s="338">
        <f t="shared" si="0"/>
        <v>0.96064190476190492</v>
      </c>
    </row>
    <row r="84" spans="2:6" hidden="1" x14ac:dyDescent="0.2"/>
    <row r="85" spans="2:6" hidden="1" x14ac:dyDescent="0.2"/>
    <row r="86" spans="2:6" hidden="1" x14ac:dyDescent="0.2"/>
    <row r="87" spans="2:6" hidden="1" x14ac:dyDescent="0.2"/>
    <row r="88" spans="2:6" hidden="1" x14ac:dyDescent="0.2"/>
    <row r="89" spans="2:6" hidden="1" x14ac:dyDescent="0.2"/>
    <row r="90" spans="2:6" hidden="1" x14ac:dyDescent="0.2"/>
    <row r="91" spans="2:6" hidden="1" x14ac:dyDescent="0.2"/>
    <row r="92" spans="2:6" hidden="1" x14ac:dyDescent="0.2"/>
    <row r="93" spans="2:6" hidden="1" x14ac:dyDescent="0.2"/>
    <row r="94" spans="2:6" hidden="1" x14ac:dyDescent="0.2"/>
    <row r="95" spans="2:6" hidden="1" x14ac:dyDescent="0.2"/>
    <row r="96" spans="2:6" hidden="1" x14ac:dyDescent="0.2"/>
    <row r="97" hidden="1" x14ac:dyDescent="0.2"/>
    <row r="98" hidden="1" x14ac:dyDescent="0.2"/>
    <row r="99" hidden="1" x14ac:dyDescent="0.2"/>
    <row r="100" hidden="1" x14ac:dyDescent="0.2"/>
    <row r="101" hidden="1" x14ac:dyDescent="0.2"/>
    <row r="102" hidden="1" x14ac:dyDescent="0.2"/>
    <row r="103" hidden="1" x14ac:dyDescent="0.2"/>
    <row r="104" hidden="1" x14ac:dyDescent="0.2"/>
    <row r="105" hidden="1" x14ac:dyDescent="0.2"/>
    <row r="106" hidden="1" x14ac:dyDescent="0.2"/>
    <row r="107" hidden="1" x14ac:dyDescent="0.2"/>
    <row r="108" hidden="1" x14ac:dyDescent="0.2"/>
    <row r="109" hidden="1" x14ac:dyDescent="0.2"/>
    <row r="110" hidden="1" x14ac:dyDescent="0.2"/>
    <row r="111" hidden="1" x14ac:dyDescent="0.2"/>
    <row r="112" hidden="1" x14ac:dyDescent="0.2"/>
    <row r="113" hidden="1" x14ac:dyDescent="0.2"/>
    <row r="114" hidden="1" x14ac:dyDescent="0.2"/>
    <row r="115" hidden="1" x14ac:dyDescent="0.2"/>
    <row r="116" hidden="1" x14ac:dyDescent="0.2"/>
    <row r="117" hidden="1" x14ac:dyDescent="0.2"/>
    <row r="118" hidden="1" x14ac:dyDescent="0.2"/>
    <row r="119" hidden="1" x14ac:dyDescent="0.2"/>
    <row r="120" hidden="1" x14ac:dyDescent="0.2"/>
    <row r="121" hidden="1" x14ac:dyDescent="0.2"/>
    <row r="122" hidden="1" x14ac:dyDescent="0.2"/>
    <row r="123" hidden="1" x14ac:dyDescent="0.2"/>
    <row r="124" hidden="1" x14ac:dyDescent="0.2"/>
    <row r="125" hidden="1" x14ac:dyDescent="0.2"/>
    <row r="126" hidden="1" x14ac:dyDescent="0.2"/>
  </sheetData>
  <mergeCells count="5">
    <mergeCell ref="B3:D3"/>
    <mergeCell ref="B4:D4"/>
    <mergeCell ref="B75:F75"/>
    <mergeCell ref="B73:F73"/>
    <mergeCell ref="B74:F74"/>
  </mergeCells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3:G5"/>
  <sheetViews>
    <sheetView zoomScale="110" zoomScaleNormal="110" workbookViewId="0">
      <selection activeCell="E4" sqref="E4"/>
    </sheetView>
  </sheetViews>
  <sheetFormatPr baseColWidth="10" defaultRowHeight="12.75" x14ac:dyDescent="0.2"/>
  <cols>
    <col min="7" max="7" width="12.42578125" bestFit="1" customWidth="1"/>
  </cols>
  <sheetData>
    <row r="3" spans="2:7" ht="13.5" thickBot="1" x14ac:dyDescent="0.25">
      <c r="D3" s="9" t="s">
        <v>223</v>
      </c>
      <c r="E3" s="9" t="s">
        <v>224</v>
      </c>
      <c r="F3" s="9" t="s">
        <v>225</v>
      </c>
      <c r="G3" s="9" t="s">
        <v>226</v>
      </c>
    </row>
    <row r="4" spans="2:7" ht="13.5" thickBot="1" x14ac:dyDescent="0.25">
      <c r="B4" s="264" t="s">
        <v>222</v>
      </c>
      <c r="D4" s="30">
        <v>4</v>
      </c>
      <c r="E4" s="30">
        <v>4</v>
      </c>
      <c r="F4" s="30">
        <v>5</v>
      </c>
      <c r="G4" s="282">
        <f>+IF(B4="CRE",IF(F4="","",IF(F4&gt;=D4,100%,F4/E4)),IF(B4="DEC",IF(F4="","",IF(F4&lt;=D4,100%,0))))</f>
        <v>0</v>
      </c>
    </row>
    <row r="5" spans="2:7" x14ac:dyDescent="0.2">
      <c r="B5" s="30" t="s">
        <v>222</v>
      </c>
      <c r="D5" s="30">
        <v>4</v>
      </c>
      <c r="E5" s="30">
        <v>4</v>
      </c>
      <c r="F5" s="30"/>
      <c r="G5" s="281" t="str">
        <f>+IF(B5="DEC",IF(F5="","",IF(F5&lt;=D5,100%,0)))</f>
        <v/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2:L22"/>
  <sheetViews>
    <sheetView zoomScale="90" zoomScaleNormal="90" workbookViewId="0">
      <selection activeCell="C23" sqref="C23"/>
    </sheetView>
  </sheetViews>
  <sheetFormatPr baseColWidth="10" defaultRowHeight="12.75" x14ac:dyDescent="0.2"/>
  <cols>
    <col min="1" max="1" width="2.42578125" customWidth="1"/>
    <col min="2" max="2" width="5.85546875" customWidth="1"/>
    <col min="3" max="3" width="44.85546875" customWidth="1"/>
    <col min="4" max="4" width="20" customWidth="1"/>
    <col min="5" max="5" width="11.85546875" customWidth="1"/>
  </cols>
  <sheetData>
    <row r="2" spans="2:12" ht="13.5" thickBot="1" x14ac:dyDescent="0.25"/>
    <row r="3" spans="2:12" ht="32.25" thickBot="1" x14ac:dyDescent="0.25">
      <c r="B3" s="326" t="s">
        <v>190</v>
      </c>
      <c r="C3" s="304" t="s">
        <v>195</v>
      </c>
      <c r="D3" s="310" t="s">
        <v>236</v>
      </c>
      <c r="E3" s="177"/>
      <c r="F3" s="177"/>
      <c r="G3" s="177"/>
      <c r="H3" s="177"/>
      <c r="I3" s="177"/>
      <c r="J3" s="177"/>
      <c r="K3" s="177"/>
      <c r="L3" s="177"/>
    </row>
    <row r="4" spans="2:12" ht="19.5" customHeight="1" x14ac:dyDescent="0.2">
      <c r="B4" s="327">
        <v>1</v>
      </c>
      <c r="C4" s="323" t="s">
        <v>0</v>
      </c>
      <c r="D4" s="320">
        <v>0.86750277777777784</v>
      </c>
      <c r="E4" s="307"/>
      <c r="F4" s="177"/>
      <c r="G4" s="177"/>
      <c r="H4" s="177"/>
      <c r="I4" s="177"/>
      <c r="J4" s="177"/>
      <c r="K4" s="177"/>
      <c r="L4" s="177"/>
    </row>
    <row r="5" spans="2:12" ht="19.5" customHeight="1" x14ac:dyDescent="0.2">
      <c r="B5" s="328">
        <v>2</v>
      </c>
      <c r="C5" s="324" t="s">
        <v>3</v>
      </c>
      <c r="D5" s="321">
        <v>0.89896907216494848</v>
      </c>
      <c r="E5" s="307"/>
      <c r="F5" s="177"/>
      <c r="G5" s="177"/>
      <c r="H5" s="177"/>
      <c r="I5" s="177"/>
      <c r="J5" s="177"/>
      <c r="K5" s="177"/>
      <c r="L5" s="177"/>
    </row>
    <row r="6" spans="2:12" ht="19.5" customHeight="1" x14ac:dyDescent="0.2">
      <c r="B6" s="328">
        <v>3</v>
      </c>
      <c r="C6" s="324" t="s">
        <v>5</v>
      </c>
      <c r="D6" s="321">
        <v>0.86236871760198341</v>
      </c>
      <c r="E6" s="307"/>
      <c r="F6" s="177"/>
      <c r="G6" s="177"/>
      <c r="H6" s="177"/>
      <c r="I6" s="177"/>
      <c r="J6" s="177"/>
      <c r="K6" s="177"/>
      <c r="L6" s="177"/>
    </row>
    <row r="7" spans="2:12" ht="19.5" customHeight="1" x14ac:dyDescent="0.2">
      <c r="B7" s="328">
        <v>4</v>
      </c>
      <c r="C7" s="324" t="s">
        <v>39</v>
      </c>
      <c r="D7" s="321">
        <v>0.92051282051282057</v>
      </c>
      <c r="E7" s="307"/>
      <c r="F7" s="819"/>
      <c r="G7" s="819"/>
      <c r="H7" s="819"/>
      <c r="I7" s="819"/>
      <c r="J7" s="819"/>
      <c r="K7" s="819"/>
      <c r="L7" s="177"/>
    </row>
    <row r="8" spans="2:12" ht="19.5" customHeight="1" thickBot="1" x14ac:dyDescent="0.25">
      <c r="B8" s="329">
        <v>5</v>
      </c>
      <c r="C8" s="325" t="s">
        <v>6</v>
      </c>
      <c r="D8" s="330">
        <v>0.79999999999999993</v>
      </c>
      <c r="E8" s="307"/>
      <c r="F8" s="301"/>
      <c r="G8" s="301"/>
      <c r="H8" s="301"/>
      <c r="I8" s="301"/>
      <c r="J8" s="301"/>
      <c r="K8" s="301"/>
      <c r="L8" s="177"/>
    </row>
    <row r="9" spans="2:12" ht="19.5" customHeight="1" thickBot="1" x14ac:dyDescent="0.3">
      <c r="C9" s="305" t="s">
        <v>237</v>
      </c>
      <c r="D9" s="322">
        <f>AVERAGE(D4:D8)</f>
        <v>0.86987067761150594</v>
      </c>
      <c r="E9" s="307"/>
      <c r="F9" s="177"/>
      <c r="G9" s="177"/>
      <c r="H9" s="177"/>
      <c r="I9" s="177"/>
      <c r="J9" s="177"/>
      <c r="K9" s="177"/>
      <c r="L9" s="177"/>
    </row>
    <row r="10" spans="2:12" x14ac:dyDescent="0.2">
      <c r="B10" s="301"/>
      <c r="C10" s="177"/>
      <c r="D10" s="177"/>
      <c r="E10" s="177"/>
      <c r="F10" s="177"/>
      <c r="G10" s="177"/>
      <c r="H10" s="177"/>
      <c r="I10" s="177"/>
      <c r="J10" s="177"/>
      <c r="K10" s="177"/>
      <c r="L10" s="177"/>
    </row>
    <row r="11" spans="2:12" x14ac:dyDescent="0.2">
      <c r="B11" s="301"/>
      <c r="C11" s="177"/>
      <c r="D11" s="177"/>
      <c r="E11" s="177"/>
      <c r="F11" s="177"/>
      <c r="G11" s="177"/>
      <c r="H11" s="177"/>
      <c r="I11" s="177"/>
      <c r="J11" s="177"/>
      <c r="K11" s="177"/>
      <c r="L11" s="177"/>
    </row>
    <row r="12" spans="2:12" x14ac:dyDescent="0.2">
      <c r="B12" s="301"/>
      <c r="C12" s="177"/>
      <c r="D12" s="177"/>
      <c r="E12" s="177"/>
      <c r="F12" s="177"/>
      <c r="G12" s="177"/>
      <c r="H12" s="177"/>
      <c r="I12" s="177"/>
      <c r="J12" s="177"/>
      <c r="K12" s="177"/>
      <c r="L12" s="177"/>
    </row>
    <row r="13" spans="2:12" x14ac:dyDescent="0.2">
      <c r="B13" s="301"/>
      <c r="C13" s="177"/>
      <c r="D13" s="177"/>
      <c r="E13" s="177"/>
      <c r="F13" s="177"/>
      <c r="G13" s="177"/>
      <c r="H13" s="177"/>
      <c r="I13" s="177"/>
      <c r="J13" s="177"/>
      <c r="K13" s="177"/>
      <c r="L13" s="177"/>
    </row>
    <row r="14" spans="2:12" x14ac:dyDescent="0.2">
      <c r="B14" s="301"/>
      <c r="C14" s="177"/>
      <c r="D14" s="177"/>
      <c r="E14" s="303"/>
      <c r="F14" s="177"/>
      <c r="G14" s="177"/>
      <c r="H14" s="177"/>
      <c r="I14" s="177"/>
      <c r="J14" s="177"/>
      <c r="K14" s="177"/>
      <c r="L14" s="177"/>
    </row>
    <row r="15" spans="2:12" x14ac:dyDescent="0.2">
      <c r="B15" s="302"/>
      <c r="C15" s="177"/>
      <c r="D15" s="177"/>
      <c r="E15" s="303"/>
      <c r="F15" s="177"/>
      <c r="G15" s="177"/>
      <c r="H15" s="177"/>
      <c r="I15" s="177"/>
      <c r="J15" s="177"/>
      <c r="K15" s="177"/>
      <c r="L15" s="177"/>
    </row>
    <row r="16" spans="2:12" x14ac:dyDescent="0.2">
      <c r="B16" s="301"/>
      <c r="C16" s="177"/>
      <c r="D16" s="177"/>
      <c r="E16" s="303"/>
      <c r="F16" s="177"/>
      <c r="G16" s="177"/>
      <c r="H16" s="177"/>
      <c r="I16" s="177"/>
      <c r="J16" s="177"/>
      <c r="K16" s="177"/>
      <c r="L16" s="177"/>
    </row>
    <row r="17" spans="2:12" x14ac:dyDescent="0.2">
      <c r="B17" s="177"/>
      <c r="C17" s="177"/>
      <c r="D17" s="177"/>
      <c r="E17" s="303"/>
      <c r="F17" s="177"/>
      <c r="G17" s="177"/>
      <c r="H17" s="177"/>
      <c r="I17" s="177"/>
      <c r="J17" s="177"/>
      <c r="K17" s="177"/>
      <c r="L17" s="177"/>
    </row>
    <row r="18" spans="2:12" x14ac:dyDescent="0.2">
      <c r="B18" s="177"/>
      <c r="C18" s="177"/>
      <c r="D18" s="177"/>
      <c r="E18" s="303"/>
      <c r="F18" s="177"/>
      <c r="G18" s="177"/>
      <c r="H18" s="177"/>
      <c r="I18" s="177"/>
      <c r="J18" s="177"/>
      <c r="K18" s="177"/>
      <c r="L18" s="177"/>
    </row>
    <row r="19" spans="2:12" x14ac:dyDescent="0.2">
      <c r="B19" s="177"/>
      <c r="C19" s="177"/>
      <c r="D19" s="177"/>
      <c r="E19" s="303"/>
      <c r="F19" s="177"/>
      <c r="G19" s="177"/>
      <c r="H19" s="177"/>
      <c r="I19" s="177"/>
      <c r="J19" s="177"/>
      <c r="K19" s="177"/>
      <c r="L19" s="177"/>
    </row>
    <row r="20" spans="2:12" x14ac:dyDescent="0.2">
      <c r="B20" s="177"/>
      <c r="C20" s="177"/>
      <c r="D20" s="177"/>
      <c r="E20" s="177"/>
      <c r="F20" s="177"/>
      <c r="G20" s="177"/>
      <c r="H20" s="177"/>
      <c r="I20" s="177"/>
      <c r="J20" s="177"/>
      <c r="K20" s="177"/>
      <c r="L20" s="177"/>
    </row>
    <row r="21" spans="2:12" x14ac:dyDescent="0.2">
      <c r="B21" s="177"/>
      <c r="C21" s="177"/>
      <c r="D21" s="177"/>
      <c r="E21" s="177"/>
      <c r="F21" s="177"/>
      <c r="G21" s="177"/>
      <c r="H21" s="177"/>
      <c r="I21" s="177"/>
      <c r="J21" s="177"/>
      <c r="K21" s="177"/>
      <c r="L21" s="177"/>
    </row>
    <row r="22" spans="2:12" x14ac:dyDescent="0.2">
      <c r="B22" s="177"/>
      <c r="C22" s="177"/>
      <c r="D22" s="177"/>
      <c r="E22" s="177"/>
      <c r="F22" s="177"/>
      <c r="G22" s="177"/>
      <c r="H22" s="177"/>
      <c r="I22" s="177"/>
      <c r="J22" s="177"/>
      <c r="K22" s="177"/>
      <c r="L22" s="177"/>
    </row>
  </sheetData>
  <mergeCells count="1">
    <mergeCell ref="F7:K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2018</vt:lpstr>
      <vt:lpstr>1.IMPACTO</vt:lpstr>
      <vt:lpstr>2.CLIENTE</vt:lpstr>
      <vt:lpstr>3.PROCESOS INTERNOS</vt:lpstr>
      <vt:lpstr>4.APRENDIZAJE.INNOVACION</vt:lpstr>
      <vt:lpstr>5.FINANCIERA</vt:lpstr>
      <vt:lpstr>RESUMEN TOTAL</vt:lpstr>
      <vt:lpstr>FORMULA</vt:lpstr>
      <vt:lpstr>CERTIFICADO-2014</vt:lpstr>
      <vt:lpstr>Hoja2</vt:lpstr>
    </vt:vector>
  </TitlesOfParts>
  <Company>E.S.E HOSPITAL DEL SUR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cinterno</dc:creator>
  <cp:lastModifiedBy>cinterno</cp:lastModifiedBy>
  <cp:lastPrinted>2020-02-26T20:53:45Z</cp:lastPrinted>
  <dcterms:created xsi:type="dcterms:W3CDTF">2011-02-10T21:14:20Z</dcterms:created>
  <dcterms:modified xsi:type="dcterms:W3CDTF">2020-02-26T20:56:59Z</dcterms:modified>
</cp:coreProperties>
</file>